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9440" windowHeight="9750" activeTab="2"/>
  </bookViews>
  <sheets>
    <sheet name="Krycí list" sheetId="1" r:id="rId1"/>
    <sheet name="Rekapitulace" sheetId="2" r:id="rId2"/>
    <sheet name="Položky" sheetId="3" r:id="rId3"/>
    <sheet name="Zdravotechnika" sheetId="4" r:id="rId4"/>
    <sheet name="Plyn" sheetId="5" r:id="rId5"/>
    <sheet name="Topení" sheetId="6" r:id="rId6"/>
    <sheet name="Elektroinstalace" sheetId="7" r:id="rId7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Rekapitulace!$G$44</definedName>
    <definedName name="Dodavka0">Položky!#REF!</definedName>
    <definedName name="HSV">Rekapitulace!$E$44</definedName>
    <definedName name="HSV0">Položky!#REF!</definedName>
    <definedName name="HZS">Rekapitulace!$I$44</definedName>
    <definedName name="HZS0">Položky!#REF!</definedName>
    <definedName name="JKSO">'Krycí list'!$G$2</definedName>
    <definedName name="MJ">'Krycí list'!$G$5</definedName>
    <definedName name="Mont">Rekapitulace!$H$44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Položky!$A$1:$G$1317</definedName>
    <definedName name="_xlnm.Print_Area" localSheetId="1">Rekapitulace!$A$1:$I$58</definedName>
    <definedName name="PocetMJ">'Krycí list'!$G$6</definedName>
    <definedName name="Poznamka">'Krycí list'!$B$37</definedName>
    <definedName name="Projektant">'Krycí list'!$C$8</definedName>
    <definedName name="PSV">Rekapitulace!$F$44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Rekapitulace!$H$57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F33" i="4"/>
  <c r="F32"/>
  <c r="F70"/>
  <c r="F69"/>
  <c r="I99" i="7"/>
  <c r="I87"/>
  <c r="I74"/>
  <c r="H24"/>
  <c r="H11"/>
  <c r="H9"/>
  <c r="F9"/>
  <c r="H8"/>
  <c r="F8"/>
  <c r="H7"/>
  <c r="F7"/>
  <c r="H6"/>
  <c r="F6"/>
  <c r="F63" s="1"/>
  <c r="H99"/>
  <c r="F99"/>
  <c r="H87"/>
  <c r="F87"/>
  <c r="H74"/>
  <c r="F74"/>
  <c r="F44" i="6"/>
  <c r="F42"/>
  <c r="F41"/>
  <c r="D39"/>
  <c r="D43" s="1"/>
  <c r="F43" s="1"/>
  <c r="F38"/>
  <c r="F37"/>
  <c r="F36"/>
  <c r="F35"/>
  <c r="F34"/>
  <c r="F33"/>
  <c r="D33"/>
  <c r="F32"/>
  <c r="D29"/>
  <c r="D40" s="1"/>
  <c r="F40" s="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25" i="5"/>
  <c r="F24"/>
  <c r="F23"/>
  <c r="F22"/>
  <c r="F20"/>
  <c r="D20"/>
  <c r="D21" s="1"/>
  <c r="F21" s="1"/>
  <c r="F19"/>
  <c r="D19"/>
  <c r="F18"/>
  <c r="D18"/>
  <c r="F17"/>
  <c r="F16"/>
  <c r="F15"/>
  <c r="F14"/>
  <c r="F13"/>
  <c r="F12"/>
  <c r="F11"/>
  <c r="D85" i="4"/>
  <c r="F85" s="1"/>
  <c r="F83"/>
  <c r="F82"/>
  <c r="F81"/>
  <c r="F80"/>
  <c r="F79"/>
  <c r="F78"/>
  <c r="F74"/>
  <c r="F73"/>
  <c r="D73"/>
  <c r="F72"/>
  <c r="F71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5"/>
  <c r="D34"/>
  <c r="F34" s="1"/>
  <c r="D30"/>
  <c r="F30" s="1"/>
  <c r="F29"/>
  <c r="F28"/>
  <c r="F27"/>
  <c r="F26"/>
  <c r="F25"/>
  <c r="F24"/>
  <c r="F23"/>
  <c r="F22"/>
  <c r="F21"/>
  <c r="F20"/>
  <c r="F19"/>
  <c r="F18"/>
  <c r="F17"/>
  <c r="F16"/>
  <c r="F15"/>
  <c r="F14"/>
  <c r="F13"/>
  <c r="H63" i="7" l="1"/>
  <c r="I63" s="1"/>
  <c r="I101" s="1"/>
  <c r="F1301" i="3" s="1"/>
  <c r="F29" i="6"/>
  <c r="F39"/>
  <c r="D30"/>
  <c r="F30" s="1"/>
  <c r="D31"/>
  <c r="F31" s="1"/>
  <c r="F27" i="5"/>
  <c r="F837" i="3" s="1"/>
  <c r="F87" i="4"/>
  <c r="F833" i="3" s="1"/>
  <c r="D31" i="4"/>
  <c r="F31" s="1"/>
  <c r="F46" i="6" l="1"/>
  <c r="F860" i="3" s="1"/>
  <c r="D21" i="1"/>
  <c r="D20"/>
  <c r="D19"/>
  <c r="D18"/>
  <c r="D17"/>
  <c r="D16"/>
  <c r="D15"/>
  <c r="BE1316" i="3"/>
  <c r="BD1316"/>
  <c r="BC1316"/>
  <c r="BB1316"/>
  <c r="BA1316"/>
  <c r="G1316"/>
  <c r="BE1315"/>
  <c r="BD1315"/>
  <c r="BC1315"/>
  <c r="BB1315"/>
  <c r="BA1315"/>
  <c r="G1315"/>
  <c r="BE1314"/>
  <c r="BD1314"/>
  <c r="BC1314"/>
  <c r="BB1314"/>
  <c r="BA1314"/>
  <c r="G1314"/>
  <c r="BE1313"/>
  <c r="BD1313"/>
  <c r="BC1313"/>
  <c r="BB1313"/>
  <c r="BA1313"/>
  <c r="G1313"/>
  <c r="BE1312"/>
  <c r="BD1312"/>
  <c r="BC1312"/>
  <c r="BB1312"/>
  <c r="G1312"/>
  <c r="BA1312" s="1"/>
  <c r="BE1311"/>
  <c r="BD1311"/>
  <c r="BC1311"/>
  <c r="BB1311"/>
  <c r="BA1311"/>
  <c r="G1311"/>
  <c r="BE1310"/>
  <c r="BD1310"/>
  <c r="BC1310"/>
  <c r="BB1310"/>
  <c r="BA1310"/>
  <c r="G1310"/>
  <c r="BE1309"/>
  <c r="BE1317" s="1"/>
  <c r="BD1309"/>
  <c r="BC1309"/>
  <c r="BC1317" s="1"/>
  <c r="G43" i="2" s="1"/>
  <c r="BB1309" i="3"/>
  <c r="BA1309"/>
  <c r="G1309"/>
  <c r="I43" i="2"/>
  <c r="B43"/>
  <c r="A43"/>
  <c r="BD1317" i="3"/>
  <c r="H43" i="2" s="1"/>
  <c r="BB1317" i="3"/>
  <c r="F43" i="2" s="1"/>
  <c r="G1317" i="3"/>
  <c r="C1317"/>
  <c r="BE1306"/>
  <c r="BC1306"/>
  <c r="BB1306"/>
  <c r="BA1306"/>
  <c r="G1306"/>
  <c r="BD1306" s="1"/>
  <c r="BE1305"/>
  <c r="BE1307" s="1"/>
  <c r="I42" i="2" s="1"/>
  <c r="BC1305" i="3"/>
  <c r="BB1305"/>
  <c r="BB1307" s="1"/>
  <c r="F42" i="2" s="1"/>
  <c r="BA1305" i="3"/>
  <c r="G1305"/>
  <c r="BD1305" s="1"/>
  <c r="BD1307" s="1"/>
  <c r="H42" i="2" s="1"/>
  <c r="B42"/>
  <c r="A42"/>
  <c r="C1307" i="3"/>
  <c r="BE1302"/>
  <c r="BC1302"/>
  <c r="BB1302"/>
  <c r="BA1302"/>
  <c r="G1302"/>
  <c r="BD1302" s="1"/>
  <c r="BE1301"/>
  <c r="BC1301"/>
  <c r="BB1301"/>
  <c r="BA1301"/>
  <c r="G1301"/>
  <c r="BD1301" s="1"/>
  <c r="B41" i="2"/>
  <c r="A41"/>
  <c r="BB1303" i="3"/>
  <c r="F41" i="2" s="1"/>
  <c r="C1303" i="3"/>
  <c r="BE1286"/>
  <c r="BD1286"/>
  <c r="BC1286"/>
  <c r="BA1286"/>
  <c r="G1286"/>
  <c r="BB1286" s="1"/>
  <c r="BE1262"/>
  <c r="BD1262"/>
  <c r="BC1262"/>
  <c r="BA1262"/>
  <c r="G1262"/>
  <c r="BB1262" s="1"/>
  <c r="BE1238"/>
  <c r="BD1238"/>
  <c r="BC1238"/>
  <c r="BA1238"/>
  <c r="G1238"/>
  <c r="BB1238" s="1"/>
  <c r="BE1191"/>
  <c r="BE1299" s="1"/>
  <c r="I40" i="2" s="1"/>
  <c r="BD1191" i="3"/>
  <c r="BC1191"/>
  <c r="BC1299" s="1"/>
  <c r="G40" i="2" s="1"/>
  <c r="BA1191" i="3"/>
  <c r="G1191"/>
  <c r="BB1191" s="1"/>
  <c r="BB1299" s="1"/>
  <c r="F40" i="2" s="1"/>
  <c r="B40"/>
  <c r="A40"/>
  <c r="BD1299" i="3"/>
  <c r="H40" i="2" s="1"/>
  <c r="C1299" i="3"/>
  <c r="BE1188"/>
  <c r="BD1188"/>
  <c r="BC1188"/>
  <c r="BA1188"/>
  <c r="G1188"/>
  <c r="BB1188" s="1"/>
  <c r="BE1187"/>
  <c r="BD1187"/>
  <c r="BC1187"/>
  <c r="BA1187"/>
  <c r="G1187"/>
  <c r="BB1187" s="1"/>
  <c r="BE1178"/>
  <c r="BD1178"/>
  <c r="BD1189" s="1"/>
  <c r="H39" i="2" s="1"/>
  <c r="BC1178" i="3"/>
  <c r="BA1178"/>
  <c r="G1178"/>
  <c r="BB1178" s="1"/>
  <c r="B39" i="2"/>
  <c r="A39"/>
  <c r="G1189" i="3"/>
  <c r="C1189"/>
  <c r="BE1175"/>
  <c r="BD1175"/>
  <c r="BC1175"/>
  <c r="BA1175"/>
  <c r="G1175"/>
  <c r="BB1175" s="1"/>
  <c r="BE1165"/>
  <c r="BD1165"/>
  <c r="BC1165"/>
  <c r="BA1165"/>
  <c r="G1165"/>
  <c r="BB1165" s="1"/>
  <c r="BE1155"/>
  <c r="BD1155"/>
  <c r="BC1155"/>
  <c r="BA1155"/>
  <c r="G1155"/>
  <c r="BB1155" s="1"/>
  <c r="BE1149"/>
  <c r="BD1149"/>
  <c r="BC1149"/>
  <c r="BA1149"/>
  <c r="G1149"/>
  <c r="BB1149" s="1"/>
  <c r="BE1139"/>
  <c r="BD1139"/>
  <c r="BC1139"/>
  <c r="BA1139"/>
  <c r="G1139"/>
  <c r="BB1139" s="1"/>
  <c r="BE1127"/>
  <c r="BD1127"/>
  <c r="BC1127"/>
  <c r="BA1127"/>
  <c r="G1127"/>
  <c r="BB1127" s="1"/>
  <c r="BE1117"/>
  <c r="BE1176" s="1"/>
  <c r="I38" i="2" s="1"/>
  <c r="BD1117" i="3"/>
  <c r="BC1117"/>
  <c r="BC1176" s="1"/>
  <c r="G38" i="2" s="1"/>
  <c r="BA1117" i="3"/>
  <c r="G1117"/>
  <c r="BB1117" s="1"/>
  <c r="BB1176" s="1"/>
  <c r="F38" i="2" s="1"/>
  <c r="B38"/>
  <c r="A38"/>
  <c r="BD1176" i="3"/>
  <c r="H38" i="2" s="1"/>
  <c r="C1176" i="3"/>
  <c r="BE1114"/>
  <c r="BD1114"/>
  <c r="BC1114"/>
  <c r="BA1114"/>
  <c r="G1114"/>
  <c r="BB1114" s="1"/>
  <c r="BE1111"/>
  <c r="BD1111"/>
  <c r="BC1111"/>
  <c r="BA1111"/>
  <c r="G1111"/>
  <c r="BB1111" s="1"/>
  <c r="BE1100"/>
  <c r="BD1100"/>
  <c r="BC1100"/>
  <c r="BA1100"/>
  <c r="G1100"/>
  <c r="BB1100" s="1"/>
  <c r="BE1085"/>
  <c r="BD1085"/>
  <c r="BC1085"/>
  <c r="BA1085"/>
  <c r="G1085"/>
  <c r="BB1085" s="1"/>
  <c r="BE1077"/>
  <c r="BD1077"/>
  <c r="BC1077"/>
  <c r="BA1077"/>
  <c r="G1077"/>
  <c r="BB1077" s="1"/>
  <c r="BE1069"/>
  <c r="BD1069"/>
  <c r="BC1069"/>
  <c r="BA1069"/>
  <c r="G1069"/>
  <c r="BB1069" s="1"/>
  <c r="BE1061"/>
  <c r="BD1061"/>
  <c r="BD1115" s="1"/>
  <c r="H37" i="2" s="1"/>
  <c r="BC1061" i="3"/>
  <c r="BA1061"/>
  <c r="G1061"/>
  <c r="BB1061" s="1"/>
  <c r="B37" i="2"/>
  <c r="A37"/>
  <c r="G1115" i="3"/>
  <c r="C1115"/>
  <c r="BE1056"/>
  <c r="BD1056"/>
  <c r="BC1056"/>
  <c r="BA1056"/>
  <c r="G1056"/>
  <c r="BB1056" s="1"/>
  <c r="BE1043"/>
  <c r="BD1043"/>
  <c r="BC1043"/>
  <c r="BA1043"/>
  <c r="G1043"/>
  <c r="BB1043" s="1"/>
  <c r="BE1030"/>
  <c r="BD1030"/>
  <c r="BC1030"/>
  <c r="BA1030"/>
  <c r="G1030"/>
  <c r="BB1030" s="1"/>
  <c r="BE1027"/>
  <c r="BD1027"/>
  <c r="BD1059" s="1"/>
  <c r="H36" i="2" s="1"/>
  <c r="BC1027" i="3"/>
  <c r="BA1027"/>
  <c r="BA1059" s="1"/>
  <c r="G1027"/>
  <c r="BB1027" s="1"/>
  <c r="E36" i="2"/>
  <c r="B36"/>
  <c r="A36"/>
  <c r="BB1059" i="3"/>
  <c r="F36" i="2" s="1"/>
  <c r="C1059" i="3"/>
  <c r="BE1024"/>
  <c r="BD1024"/>
  <c r="BC1024"/>
  <c r="BA1024"/>
  <c r="G1024"/>
  <c r="BB1024" s="1"/>
  <c r="BE1022"/>
  <c r="BD1022"/>
  <c r="BC1022"/>
  <c r="BA1022"/>
  <c r="G1022"/>
  <c r="BB1022" s="1"/>
  <c r="BE1021"/>
  <c r="BD1021"/>
  <c r="BC1021"/>
  <c r="BA1021"/>
  <c r="G1021"/>
  <c r="BB1021" s="1"/>
  <c r="BE1020"/>
  <c r="BD1020"/>
  <c r="BC1020"/>
  <c r="BA1020"/>
  <c r="G1020"/>
  <c r="BB1020" s="1"/>
  <c r="BE1018"/>
  <c r="BD1018"/>
  <c r="BD1025" s="1"/>
  <c r="H35" i="2" s="1"/>
  <c r="BC1018" i="3"/>
  <c r="BA1018"/>
  <c r="BA1025" s="1"/>
  <c r="G1018"/>
  <c r="BB1018" s="1"/>
  <c r="E35" i="2"/>
  <c r="B35"/>
  <c r="A35"/>
  <c r="C1025" i="3"/>
  <c r="BE1015"/>
  <c r="BD1015"/>
  <c r="BC1015"/>
  <c r="BA1015"/>
  <c r="G1015"/>
  <c r="BB1015" s="1"/>
  <c r="BE1014"/>
  <c r="BD1014"/>
  <c r="BC1014"/>
  <c r="BA1014"/>
  <c r="G1014"/>
  <c r="BB1014" s="1"/>
  <c r="BE1013"/>
  <c r="BD1013"/>
  <c r="BC1013"/>
  <c r="BA1013"/>
  <c r="G1013"/>
  <c r="BB1013" s="1"/>
  <c r="BE1009"/>
  <c r="BD1009"/>
  <c r="BC1009"/>
  <c r="BA1009"/>
  <c r="G1009"/>
  <c r="BB1009" s="1"/>
  <c r="BE1007"/>
  <c r="BD1007"/>
  <c r="BC1007"/>
  <c r="BA1007"/>
  <c r="G1007"/>
  <c r="BB1007" s="1"/>
  <c r="BE1006"/>
  <c r="BD1006"/>
  <c r="BC1006"/>
  <c r="BA1006"/>
  <c r="G1006"/>
  <c r="BB1006" s="1"/>
  <c r="BE995"/>
  <c r="BD995"/>
  <c r="BC995"/>
  <c r="BA995"/>
  <c r="G995"/>
  <c r="BB995" s="1"/>
  <c r="BE986"/>
  <c r="BD986"/>
  <c r="BC986"/>
  <c r="BA986"/>
  <c r="G986"/>
  <c r="BB986" s="1"/>
  <c r="BE970"/>
  <c r="BD970"/>
  <c r="BC970"/>
  <c r="BA970"/>
  <c r="G970"/>
  <c r="BB970" s="1"/>
  <c r="BE965"/>
  <c r="BD965"/>
  <c r="BC965"/>
  <c r="BA965"/>
  <c r="G965"/>
  <c r="BB965" s="1"/>
  <c r="BE963"/>
  <c r="BD963"/>
  <c r="BC963"/>
  <c r="BA963"/>
  <c r="G963"/>
  <c r="BB963" s="1"/>
  <c r="BE950"/>
  <c r="BD950"/>
  <c r="BC950"/>
  <c r="BA950"/>
  <c r="G950"/>
  <c r="BB950" s="1"/>
  <c r="BE949"/>
  <c r="BD949"/>
  <c r="BC949"/>
  <c r="BA949"/>
  <c r="G949"/>
  <c r="BB949" s="1"/>
  <c r="BE945"/>
  <c r="BD945"/>
  <c r="BC945"/>
  <c r="BA945"/>
  <c r="G945"/>
  <c r="BB945" s="1"/>
  <c r="BE943"/>
  <c r="BD943"/>
  <c r="BC943"/>
  <c r="BA943"/>
  <c r="G943"/>
  <c r="BB943" s="1"/>
  <c r="BE939"/>
  <c r="BD939"/>
  <c r="BC939"/>
  <c r="BA939"/>
  <c r="G939"/>
  <c r="BB939" s="1"/>
  <c r="BE937"/>
  <c r="BD937"/>
  <c r="BC937"/>
  <c r="BA937"/>
  <c r="G937"/>
  <c r="BB937" s="1"/>
  <c r="B34" i="2"/>
  <c r="A34"/>
  <c r="C1016" i="3"/>
  <c r="BE934"/>
  <c r="BD934"/>
  <c r="BC934"/>
  <c r="BA934"/>
  <c r="G934"/>
  <c r="BB934" s="1"/>
  <c r="BE930"/>
  <c r="BD930"/>
  <c r="BC930"/>
  <c r="BA930"/>
  <c r="G930"/>
  <c r="BB930" s="1"/>
  <c r="BE926"/>
  <c r="BD926"/>
  <c r="BD935" s="1"/>
  <c r="H33" i="2" s="1"/>
  <c r="BC926" i="3"/>
  <c r="BA926"/>
  <c r="BA935" s="1"/>
  <c r="G926"/>
  <c r="BB926" s="1"/>
  <c r="E33" i="2"/>
  <c r="B33"/>
  <c r="A33"/>
  <c r="BB935" i="3"/>
  <c r="F33" i="2" s="1"/>
  <c r="C935" i="3"/>
  <c r="BE923"/>
  <c r="BD923"/>
  <c r="BC923"/>
  <c r="BA923"/>
  <c r="G923"/>
  <c r="BB923" s="1"/>
  <c r="BE922"/>
  <c r="BD922"/>
  <c r="BC922"/>
  <c r="BA922"/>
  <c r="G922"/>
  <c r="BB922" s="1"/>
  <c r="BE921"/>
  <c r="BD921"/>
  <c r="BC921"/>
  <c r="BA921"/>
  <c r="G921"/>
  <c r="BB921" s="1"/>
  <c r="BE920"/>
  <c r="BD920"/>
  <c r="BC920"/>
  <c r="BA920"/>
  <c r="G920"/>
  <c r="BB920" s="1"/>
  <c r="BE907"/>
  <c r="BD907"/>
  <c r="BC907"/>
  <c r="BA907"/>
  <c r="G907"/>
  <c r="BB907" s="1"/>
  <c r="BE905"/>
  <c r="BD905"/>
  <c r="BC905"/>
  <c r="BA905"/>
  <c r="G905"/>
  <c r="BB905" s="1"/>
  <c r="BE904"/>
  <c r="BD904"/>
  <c r="BC904"/>
  <c r="BA904"/>
  <c r="G904"/>
  <c r="BB904" s="1"/>
  <c r="BE902"/>
  <c r="BD902"/>
  <c r="BC902"/>
  <c r="BA902"/>
  <c r="G902"/>
  <c r="BB902" s="1"/>
  <c r="BE900"/>
  <c r="BD900"/>
  <c r="BC900"/>
  <c r="BA900"/>
  <c r="G900"/>
  <c r="BB900" s="1"/>
  <c r="BE898"/>
  <c r="BD898"/>
  <c r="BC898"/>
  <c r="BA898"/>
  <c r="G898"/>
  <c r="BB898" s="1"/>
  <c r="BE896"/>
  <c r="BD896"/>
  <c r="BC896"/>
  <c r="BA896"/>
  <c r="G896"/>
  <c r="BB896" s="1"/>
  <c r="BE894"/>
  <c r="BD894"/>
  <c r="BC894"/>
  <c r="BA894"/>
  <c r="G894"/>
  <c r="BB894" s="1"/>
  <c r="BE892"/>
  <c r="BD892"/>
  <c r="BC892"/>
  <c r="BA892"/>
  <c r="G892"/>
  <c r="BB892" s="1"/>
  <c r="BE891"/>
  <c r="BD891"/>
  <c r="BC891"/>
  <c r="BA891"/>
  <c r="G891"/>
  <c r="BB891" s="1"/>
  <c r="BE889"/>
  <c r="BD889"/>
  <c r="BD924" s="1"/>
  <c r="H32" i="2" s="1"/>
  <c r="BC889" i="3"/>
  <c r="BA889"/>
  <c r="BA924" s="1"/>
  <c r="G889"/>
  <c r="BB889" s="1"/>
  <c r="E32" i="2"/>
  <c r="B32"/>
  <c r="A32"/>
  <c r="BB924" i="3"/>
  <c r="F32" i="2" s="1"/>
  <c r="C924" i="3"/>
  <c r="BE886"/>
  <c r="BD886"/>
  <c r="BC886"/>
  <c r="BA886"/>
  <c r="G886"/>
  <c r="BB886" s="1"/>
  <c r="BE882"/>
  <c r="BD882"/>
  <c r="BC882"/>
  <c r="BA882"/>
  <c r="G882"/>
  <c r="BB882" s="1"/>
  <c r="BB887" s="1"/>
  <c r="F31" i="2" s="1"/>
  <c r="BE879" i="3"/>
  <c r="BD879"/>
  <c r="BD887" s="1"/>
  <c r="H31" i="2" s="1"/>
  <c r="BC879" i="3"/>
  <c r="BA879"/>
  <c r="BA887" s="1"/>
  <c r="G879"/>
  <c r="BB879" s="1"/>
  <c r="E31" i="2"/>
  <c r="B31"/>
  <c r="A31"/>
  <c r="C887" i="3"/>
  <c r="BE876"/>
  <c r="BD876"/>
  <c r="BC876"/>
  <c r="BA876"/>
  <c r="G876"/>
  <c r="BB876" s="1"/>
  <c r="BE874"/>
  <c r="BD874"/>
  <c r="BC874"/>
  <c r="BA874"/>
  <c r="G874"/>
  <c r="BB874" s="1"/>
  <c r="BE872"/>
  <c r="BD872"/>
  <c r="BC872"/>
  <c r="BA872"/>
  <c r="G872"/>
  <c r="BB872" s="1"/>
  <c r="BE870"/>
  <c r="BD870"/>
  <c r="BC870"/>
  <c r="BA870"/>
  <c r="G870"/>
  <c r="BB870" s="1"/>
  <c r="BE868"/>
  <c r="BD868"/>
  <c r="BC868"/>
  <c r="BA868"/>
  <c r="G868"/>
  <c r="BB868" s="1"/>
  <c r="BE865"/>
  <c r="BD865"/>
  <c r="BC865"/>
  <c r="BA865"/>
  <c r="G865"/>
  <c r="BB865" s="1"/>
  <c r="BE864"/>
  <c r="BD864"/>
  <c r="BD877" s="1"/>
  <c r="H30" i="2" s="1"/>
  <c r="BC864" i="3"/>
  <c r="BA864"/>
  <c r="BA877" s="1"/>
  <c r="G864"/>
  <c r="BB864" s="1"/>
  <c r="E30" i="2"/>
  <c r="B30"/>
  <c r="A30"/>
  <c r="BB877" i="3"/>
  <c r="F30" i="2" s="1"/>
  <c r="C877" i="3"/>
  <c r="BE861"/>
  <c r="BD861"/>
  <c r="BC861"/>
  <c r="BA861"/>
  <c r="G861"/>
  <c r="BB861" s="1"/>
  <c r="BE860"/>
  <c r="BE862" s="1"/>
  <c r="I29" i="2" s="1"/>
  <c r="BD860" i="3"/>
  <c r="BD862" s="1"/>
  <c r="H29" i="2" s="1"/>
  <c r="BC860" i="3"/>
  <c r="BC862" s="1"/>
  <c r="G29" i="2" s="1"/>
  <c r="BA860" i="3"/>
  <c r="G860"/>
  <c r="BB860" s="1"/>
  <c r="BB862" s="1"/>
  <c r="F29" i="2" s="1"/>
  <c r="B29"/>
  <c r="A29"/>
  <c r="C862" i="3"/>
  <c r="BE857"/>
  <c r="BD857"/>
  <c r="BC857"/>
  <c r="BA857"/>
  <c r="G857"/>
  <c r="BB857" s="1"/>
  <c r="BE856"/>
  <c r="BD856"/>
  <c r="BC856"/>
  <c r="BA856"/>
  <c r="G856"/>
  <c r="BB856" s="1"/>
  <c r="BE855"/>
  <c r="BD855"/>
  <c r="BD858" s="1"/>
  <c r="H28" i="2" s="1"/>
  <c r="BC855" i="3"/>
  <c r="BA855"/>
  <c r="G855"/>
  <c r="BB855" s="1"/>
  <c r="B28" i="2"/>
  <c r="A28"/>
  <c r="G858" i="3"/>
  <c r="C858"/>
  <c r="BE852"/>
  <c r="BD852"/>
  <c r="BC852"/>
  <c r="BA852"/>
  <c r="G852"/>
  <c r="BB852" s="1"/>
  <c r="BE850"/>
  <c r="BD850"/>
  <c r="BC850"/>
  <c r="BA850"/>
  <c r="G850"/>
  <c r="BB850" s="1"/>
  <c r="BE847"/>
  <c r="BD847"/>
  <c r="BC847"/>
  <c r="BA847"/>
  <c r="G847"/>
  <c r="BB847" s="1"/>
  <c r="BE845"/>
  <c r="BD845"/>
  <c r="BC845"/>
  <c r="BA845"/>
  <c r="G845"/>
  <c r="BB845" s="1"/>
  <c r="BE843"/>
  <c r="BD843"/>
  <c r="BC843"/>
  <c r="BA843"/>
  <c r="G843"/>
  <c r="BB843" s="1"/>
  <c r="BB853" s="1"/>
  <c r="F27" i="2" s="1"/>
  <c r="BE841" i="3"/>
  <c r="BD841"/>
  <c r="BD853" s="1"/>
  <c r="H27" i="2" s="1"/>
  <c r="BC841" i="3"/>
  <c r="BA841"/>
  <c r="BA853" s="1"/>
  <c r="G841"/>
  <c r="BB841" s="1"/>
  <c r="E27" i="2"/>
  <c r="B27"/>
  <c r="A27"/>
  <c r="C853" i="3"/>
  <c r="BE838"/>
  <c r="BD838"/>
  <c r="BC838"/>
  <c r="BA838"/>
  <c r="G838"/>
  <c r="BB838" s="1"/>
  <c r="BE837"/>
  <c r="BE839" s="1"/>
  <c r="I26" i="2" s="1"/>
  <c r="BD837" i="3"/>
  <c r="BC837"/>
  <c r="BC839" s="1"/>
  <c r="G26" i="2" s="1"/>
  <c r="BA837" i="3"/>
  <c r="G837"/>
  <c r="BB837" s="1"/>
  <c r="BB839" s="1"/>
  <c r="F26" i="2" s="1"/>
  <c r="B26"/>
  <c r="A26"/>
  <c r="C839" i="3"/>
  <c r="BE834"/>
  <c r="BD834"/>
  <c r="BC834"/>
  <c r="BA834"/>
  <c r="G834"/>
  <c r="BB834" s="1"/>
  <c r="BE833"/>
  <c r="BD833"/>
  <c r="BD835" s="1"/>
  <c r="H25" i="2" s="1"/>
  <c r="BC833" i="3"/>
  <c r="BA833"/>
  <c r="G833"/>
  <c r="BB833" s="1"/>
  <c r="BB835" s="1"/>
  <c r="F25" i="2" s="1"/>
  <c r="B25"/>
  <c r="A25"/>
  <c r="G835" i="3"/>
  <c r="C835"/>
  <c r="BE830"/>
  <c r="BD830"/>
  <c r="BC830"/>
  <c r="BA830"/>
  <c r="G830"/>
  <c r="BB830" s="1"/>
  <c r="BE828"/>
  <c r="BD828"/>
  <c r="BC828"/>
  <c r="BA828"/>
  <c r="G828"/>
  <c r="BB828" s="1"/>
  <c r="BE819"/>
  <c r="BD819"/>
  <c r="BC819"/>
  <c r="BA819"/>
  <c r="G819"/>
  <c r="BB819" s="1"/>
  <c r="BE806"/>
  <c r="BD806"/>
  <c r="BC806"/>
  <c r="BA806"/>
  <c r="G806"/>
  <c r="BB806" s="1"/>
  <c r="BE803"/>
  <c r="BD803"/>
  <c r="BC803"/>
  <c r="BA803"/>
  <c r="G803"/>
  <c r="BB803" s="1"/>
  <c r="BE801"/>
  <c r="BD801"/>
  <c r="BC801"/>
  <c r="BA801"/>
  <c r="G801"/>
  <c r="BB801" s="1"/>
  <c r="BE799"/>
  <c r="BD799"/>
  <c r="BC799"/>
  <c r="BA799"/>
  <c r="G799"/>
  <c r="BB799" s="1"/>
  <c r="BE797"/>
  <c r="BD797"/>
  <c r="BD831" s="1"/>
  <c r="H24" i="2" s="1"/>
  <c r="BC797" i="3"/>
  <c r="BA797"/>
  <c r="G797"/>
  <c r="BB797" s="1"/>
  <c r="B24" i="2"/>
  <c r="A24"/>
  <c r="G831" i="3"/>
  <c r="C831"/>
  <c r="BE794"/>
  <c r="BD794"/>
  <c r="BC794"/>
  <c r="BA794"/>
  <c r="G794"/>
  <c r="BB794" s="1"/>
  <c r="BE790"/>
  <c r="BD790"/>
  <c r="BC790"/>
  <c r="BA790"/>
  <c r="G790"/>
  <c r="BB790" s="1"/>
  <c r="BE777"/>
  <c r="BD777"/>
  <c r="BC777"/>
  <c r="BA777"/>
  <c r="G777"/>
  <c r="BB777" s="1"/>
  <c r="BE764"/>
  <c r="BD764"/>
  <c r="BD795" s="1"/>
  <c r="H23" i="2" s="1"/>
  <c r="BC764" i="3"/>
  <c r="BA764"/>
  <c r="BA795" s="1"/>
  <c r="G764"/>
  <c r="BB764" s="1"/>
  <c r="E23" i="2"/>
  <c r="B23"/>
  <c r="A23"/>
  <c r="BB795" i="3"/>
  <c r="F23" i="2" s="1"/>
  <c r="C795" i="3"/>
  <c r="BE761"/>
  <c r="BE762" s="1"/>
  <c r="BD761"/>
  <c r="BC761"/>
  <c r="BC762" s="1"/>
  <c r="BB761"/>
  <c r="BB762" s="1"/>
  <c r="F22" i="2" s="1"/>
  <c r="G761" i="3"/>
  <c r="BA761" s="1"/>
  <c r="BA762" s="1"/>
  <c r="E22" i="2" s="1"/>
  <c r="I22"/>
  <c r="G22"/>
  <c r="B22"/>
  <c r="A22"/>
  <c r="BD762" i="3"/>
  <c r="H22" i="2" s="1"/>
  <c r="G762" i="3"/>
  <c r="C762"/>
  <c r="BE754"/>
  <c r="BD754"/>
  <c r="BC754"/>
  <c r="BB754"/>
  <c r="BA754"/>
  <c r="G754"/>
  <c r="BE734"/>
  <c r="BD734"/>
  <c r="BC734"/>
  <c r="BB734"/>
  <c r="G734"/>
  <c r="BA734" s="1"/>
  <c r="BE714"/>
  <c r="BD714"/>
  <c r="BC714"/>
  <c r="BB714"/>
  <c r="BA714"/>
  <c r="G714"/>
  <c r="BE712"/>
  <c r="BD712"/>
  <c r="BC712"/>
  <c r="BB712"/>
  <c r="BA712"/>
  <c r="G712"/>
  <c r="BE710"/>
  <c r="BD710"/>
  <c r="BC710"/>
  <c r="BB710"/>
  <c r="BA710"/>
  <c r="G710"/>
  <c r="BE708"/>
  <c r="BD708"/>
  <c r="BC708"/>
  <c r="BB708"/>
  <c r="BA708"/>
  <c r="G708"/>
  <c r="BE706"/>
  <c r="BE759" s="1"/>
  <c r="BD706"/>
  <c r="BC706"/>
  <c r="BC759" s="1"/>
  <c r="G21" i="2" s="1"/>
  <c r="BB706" i="3"/>
  <c r="BA706"/>
  <c r="G706"/>
  <c r="I21" i="2"/>
  <c r="B21"/>
  <c r="A21"/>
  <c r="BD759" i="3"/>
  <c r="H21" i="2" s="1"/>
  <c r="BB759" i="3"/>
  <c r="F21" i="2" s="1"/>
  <c r="G759" i="3"/>
  <c r="C759"/>
  <c r="BE702"/>
  <c r="BD702"/>
  <c r="BC702"/>
  <c r="BB702"/>
  <c r="BA702"/>
  <c r="G702"/>
  <c r="BE700"/>
  <c r="BD700"/>
  <c r="BC700"/>
  <c r="BB700"/>
  <c r="BA700"/>
  <c r="G700"/>
  <c r="BE691"/>
  <c r="BD691"/>
  <c r="BC691"/>
  <c r="BB691"/>
  <c r="BA691"/>
  <c r="G691"/>
  <c r="BE689"/>
  <c r="BD689"/>
  <c r="BC689"/>
  <c r="BB689"/>
  <c r="BA689"/>
  <c r="G689"/>
  <c r="BE686"/>
  <c r="BD686"/>
  <c r="BC686"/>
  <c r="BB686"/>
  <c r="BA686"/>
  <c r="G686"/>
  <c r="BE684"/>
  <c r="BD684"/>
  <c r="BC684"/>
  <c r="BB684"/>
  <c r="BA684"/>
  <c r="G684"/>
  <c r="BE681"/>
  <c r="BD681"/>
  <c r="BC681"/>
  <c r="BB681"/>
  <c r="BA681"/>
  <c r="G681"/>
  <c r="BE679"/>
  <c r="BD679"/>
  <c r="BC679"/>
  <c r="BB679"/>
  <c r="BA679"/>
  <c r="G679"/>
  <c r="BE668"/>
  <c r="BD668"/>
  <c r="BC668"/>
  <c r="BB668"/>
  <c r="BA668"/>
  <c r="G668"/>
  <c r="BE664"/>
  <c r="BD664"/>
  <c r="BC664"/>
  <c r="BB664"/>
  <c r="BA664"/>
  <c r="G664"/>
  <c r="BE652"/>
  <c r="BD652"/>
  <c r="BC652"/>
  <c r="BB652"/>
  <c r="BA652"/>
  <c r="G652"/>
  <c r="BE650"/>
  <c r="BD650"/>
  <c r="BC650"/>
  <c r="BB650"/>
  <c r="BA650"/>
  <c r="G650"/>
  <c r="BE647"/>
  <c r="BD647"/>
  <c r="BC647"/>
  <c r="BB647"/>
  <c r="BA647"/>
  <c r="G647"/>
  <c r="BE645"/>
  <c r="BD645"/>
  <c r="BC645"/>
  <c r="BB645"/>
  <c r="BA645"/>
  <c r="G645"/>
  <c r="BE615"/>
  <c r="BE704" s="1"/>
  <c r="BD615"/>
  <c r="BC615"/>
  <c r="BC704" s="1"/>
  <c r="G20" i="2" s="1"/>
  <c r="BB615" i="3"/>
  <c r="BA615"/>
  <c r="BA704" s="1"/>
  <c r="E20" i="2" s="1"/>
  <c r="G615" i="3"/>
  <c r="I20" i="2"/>
  <c r="B20"/>
  <c r="A20"/>
  <c r="BD704" i="3"/>
  <c r="H20" i="2" s="1"/>
  <c r="BB704" i="3"/>
  <c r="F20" i="2" s="1"/>
  <c r="G704" i="3"/>
  <c r="C704"/>
  <c r="BE612"/>
  <c r="BD612"/>
  <c r="BC612"/>
  <c r="BB612"/>
  <c r="G612"/>
  <c r="BA612" s="1"/>
  <c r="BE594"/>
  <c r="BE613" s="1"/>
  <c r="I19" i="2" s="1"/>
  <c r="BD594" i="3"/>
  <c r="BC594"/>
  <c r="BC613" s="1"/>
  <c r="G19" i="2" s="1"/>
  <c r="BB594" i="3"/>
  <c r="G594"/>
  <c r="BA594" s="1"/>
  <c r="B19" i="2"/>
  <c r="A19"/>
  <c r="BD613" i="3"/>
  <c r="H19" i="2" s="1"/>
  <c r="BB613" i="3"/>
  <c r="F19" i="2" s="1"/>
  <c r="G613" i="3"/>
  <c r="C613"/>
  <c r="BE590"/>
  <c r="BD590"/>
  <c r="BC590"/>
  <c r="BB590"/>
  <c r="G590"/>
  <c r="BA590" s="1"/>
  <c r="BE588"/>
  <c r="BD588"/>
  <c r="BC588"/>
  <c r="BB588"/>
  <c r="G588"/>
  <c r="BA588" s="1"/>
  <c r="BE586"/>
  <c r="BD586"/>
  <c r="BC586"/>
  <c r="BB586"/>
  <c r="G586"/>
  <c r="BA586" s="1"/>
  <c r="BE585"/>
  <c r="BD585"/>
  <c r="BC585"/>
  <c r="BB585"/>
  <c r="G585"/>
  <c r="BA585" s="1"/>
  <c r="BE582"/>
  <c r="BD582"/>
  <c r="BC582"/>
  <c r="BB582"/>
  <c r="G582"/>
  <c r="BA582" s="1"/>
  <c r="BE580"/>
  <c r="BD580"/>
  <c r="BC580"/>
  <c r="BB580"/>
  <c r="G580"/>
  <c r="BA580" s="1"/>
  <c r="BE577"/>
  <c r="BE592" s="1"/>
  <c r="BD577"/>
  <c r="BC577"/>
  <c r="BC592" s="1"/>
  <c r="G18" i="2" s="1"/>
  <c r="BB577" i="3"/>
  <c r="BA577"/>
  <c r="G577"/>
  <c r="I18" i="2"/>
  <c r="B18"/>
  <c r="A18"/>
  <c r="BD592" i="3"/>
  <c r="H18" i="2" s="1"/>
  <c r="BB592" i="3"/>
  <c r="F18" i="2" s="1"/>
  <c r="G592" i="3"/>
  <c r="C592"/>
  <c r="BE573"/>
  <c r="BE575" s="1"/>
  <c r="I17" i="2" s="1"/>
  <c r="BD573" i="3"/>
  <c r="BC573"/>
  <c r="BC575" s="1"/>
  <c r="G17" i="2" s="1"/>
  <c r="BB573" i="3"/>
  <c r="G573"/>
  <c r="BA573" s="1"/>
  <c r="BA575" s="1"/>
  <c r="E17" i="2" s="1"/>
  <c r="B17"/>
  <c r="A17"/>
  <c r="BD575" i="3"/>
  <c r="H17" i="2" s="1"/>
  <c r="BB575" i="3"/>
  <c r="F17" i="2" s="1"/>
  <c r="C575" i="3"/>
  <c r="BE569"/>
  <c r="BD569"/>
  <c r="BC569"/>
  <c r="BB569"/>
  <c r="G569"/>
  <c r="BA569" s="1"/>
  <c r="BE566"/>
  <c r="BD566"/>
  <c r="BC566"/>
  <c r="BB566"/>
  <c r="G566"/>
  <c r="BA566" s="1"/>
  <c r="BE559"/>
  <c r="BD559"/>
  <c r="BC559"/>
  <c r="BB559"/>
  <c r="G559"/>
  <c r="BA559" s="1"/>
  <c r="BE556"/>
  <c r="BD556"/>
  <c r="BC556"/>
  <c r="BB556"/>
  <c r="G556"/>
  <c r="BA556" s="1"/>
  <c r="BE549"/>
  <c r="BD549"/>
  <c r="BC549"/>
  <c r="BB549"/>
  <c r="G549"/>
  <c r="BA549" s="1"/>
  <c r="BE542"/>
  <c r="BE571" s="1"/>
  <c r="I16" i="2" s="1"/>
  <c r="BD542" i="3"/>
  <c r="BC542"/>
  <c r="BC571" s="1"/>
  <c r="G16" i="2" s="1"/>
  <c r="BB542" i="3"/>
  <c r="BA542"/>
  <c r="G542"/>
  <c r="B16" i="2"/>
  <c r="A16"/>
  <c r="BD571" i="3"/>
  <c r="H16" i="2" s="1"/>
  <c r="BB571" i="3"/>
  <c r="F16" i="2" s="1"/>
  <c r="G571" i="3"/>
  <c r="C571"/>
  <c r="BE517"/>
  <c r="BD517"/>
  <c r="BC517"/>
  <c r="BB517"/>
  <c r="BA517"/>
  <c r="G517"/>
  <c r="BE514"/>
  <c r="BD514"/>
  <c r="BC514"/>
  <c r="BB514"/>
  <c r="BA514"/>
  <c r="G514"/>
  <c r="BE502"/>
  <c r="BD502"/>
  <c r="BC502"/>
  <c r="BB502"/>
  <c r="BA502"/>
  <c r="G502"/>
  <c r="BE489"/>
  <c r="BD489"/>
  <c r="BC489"/>
  <c r="BB489"/>
  <c r="BA489"/>
  <c r="G489"/>
  <c r="BE477"/>
  <c r="BD477"/>
  <c r="BC477"/>
  <c r="BB477"/>
  <c r="BA477"/>
  <c r="G477"/>
  <c r="BE464"/>
  <c r="BD464"/>
  <c r="BC464"/>
  <c r="BB464"/>
  <c r="BA464"/>
  <c r="G464"/>
  <c r="BE452"/>
  <c r="BD452"/>
  <c r="BC452"/>
  <c r="BB452"/>
  <c r="G452"/>
  <c r="BA452" s="1"/>
  <c r="BE439"/>
  <c r="BD439"/>
  <c r="BC439"/>
  <c r="BB439"/>
  <c r="BA439"/>
  <c r="G439"/>
  <c r="BE427"/>
  <c r="BD427"/>
  <c r="BC427"/>
  <c r="BB427"/>
  <c r="BA427"/>
  <c r="G427"/>
  <c r="B15" i="2"/>
  <c r="A15"/>
  <c r="BD540" i="3"/>
  <c r="H15" i="2" s="1"/>
  <c r="BB540" i="3"/>
  <c r="F15" i="2" s="1"/>
  <c r="G540" i="3"/>
  <c r="C540"/>
  <c r="BE423"/>
  <c r="BD423"/>
  <c r="BC423"/>
  <c r="BB423"/>
  <c r="G423"/>
  <c r="BA423" s="1"/>
  <c r="BE421"/>
  <c r="BD421"/>
  <c r="BC421"/>
  <c r="BB421"/>
  <c r="BA421"/>
  <c r="G421"/>
  <c r="BE419"/>
  <c r="BD419"/>
  <c r="BC419"/>
  <c r="BB419"/>
  <c r="BA419"/>
  <c r="G419"/>
  <c r="BE415"/>
  <c r="BD415"/>
  <c r="BC415"/>
  <c r="BB415"/>
  <c r="BA415"/>
  <c r="G415"/>
  <c r="BE393"/>
  <c r="BD393"/>
  <c r="BC393"/>
  <c r="BB393"/>
  <c r="BA393"/>
  <c r="G393"/>
  <c r="BE389"/>
  <c r="BD389"/>
  <c r="BC389"/>
  <c r="BB389"/>
  <c r="BA389"/>
  <c r="G389"/>
  <c r="BE384"/>
  <c r="BD384"/>
  <c r="BC384"/>
  <c r="BB384"/>
  <c r="BA384"/>
  <c r="G384"/>
  <c r="BE368"/>
  <c r="BD368"/>
  <c r="BC368"/>
  <c r="BB368"/>
  <c r="BA368"/>
  <c r="G368"/>
  <c r="BE366"/>
  <c r="BD366"/>
  <c r="BC366"/>
  <c r="BB366"/>
  <c r="G366"/>
  <c r="BA366" s="1"/>
  <c r="BE362"/>
  <c r="BD362"/>
  <c r="BC362"/>
  <c r="BB362"/>
  <c r="BA362"/>
  <c r="G362"/>
  <c r="BE340"/>
  <c r="BD340"/>
  <c r="BC340"/>
  <c r="BB340"/>
  <c r="BA340"/>
  <c r="G340"/>
  <c r="BE338"/>
  <c r="BD338"/>
  <c r="BC338"/>
  <c r="BB338"/>
  <c r="BA338"/>
  <c r="G338"/>
  <c r="BE336"/>
  <c r="BD336"/>
  <c r="BC336"/>
  <c r="BB336"/>
  <c r="BA336"/>
  <c r="G336"/>
  <c r="BE321"/>
  <c r="BE425" s="1"/>
  <c r="I14" i="2" s="1"/>
  <c r="BD321" i="3"/>
  <c r="BC321"/>
  <c r="BC425" s="1"/>
  <c r="G14" i="2" s="1"/>
  <c r="BB321" i="3"/>
  <c r="BA321"/>
  <c r="G321"/>
  <c r="B14" i="2"/>
  <c r="A14"/>
  <c r="BD425" i="3"/>
  <c r="H14" i="2" s="1"/>
  <c r="BB425" i="3"/>
  <c r="F14" i="2" s="1"/>
  <c r="G425" i="3"/>
  <c r="C425"/>
  <c r="BE298"/>
  <c r="BD298"/>
  <c r="BC298"/>
  <c r="BB298"/>
  <c r="BA298"/>
  <c r="G298"/>
  <c r="BE285"/>
  <c r="BD285"/>
  <c r="BC285"/>
  <c r="BB285"/>
  <c r="G285"/>
  <c r="BA285" s="1"/>
  <c r="BE264"/>
  <c r="BD264"/>
  <c r="BC264"/>
  <c r="BB264"/>
  <c r="BA264"/>
  <c r="G264"/>
  <c r="BE242"/>
  <c r="BD242"/>
  <c r="BC242"/>
  <c r="BB242"/>
  <c r="BA242"/>
  <c r="G242"/>
  <c r="BE221"/>
  <c r="BD221"/>
  <c r="BC221"/>
  <c r="BB221"/>
  <c r="BA221"/>
  <c r="G221"/>
  <c r="BE210"/>
  <c r="BD210"/>
  <c r="BC210"/>
  <c r="BB210"/>
  <c r="BA210"/>
  <c r="G210"/>
  <c r="BE208"/>
  <c r="BD208"/>
  <c r="BC208"/>
  <c r="BB208"/>
  <c r="BA208"/>
  <c r="G208"/>
  <c r="BE206"/>
  <c r="BD206"/>
  <c r="BC206"/>
  <c r="BB206"/>
  <c r="BA206"/>
  <c r="G206"/>
  <c r="BE193"/>
  <c r="BD193"/>
  <c r="BC193"/>
  <c r="BB193"/>
  <c r="BA193"/>
  <c r="G193"/>
  <c r="BE180"/>
  <c r="BD180"/>
  <c r="BC180"/>
  <c r="BB180"/>
  <c r="BA180"/>
  <c r="G180"/>
  <c r="BE165"/>
  <c r="BD165"/>
  <c r="BC165"/>
  <c r="BB165"/>
  <c r="BA165"/>
  <c r="G165"/>
  <c r="BE152"/>
  <c r="BE319" s="1"/>
  <c r="I13" i="2" s="1"/>
  <c r="BD152" i="3"/>
  <c r="BC152"/>
  <c r="BC319" s="1"/>
  <c r="G13" i="2" s="1"/>
  <c r="BB152" i="3"/>
  <c r="BA152"/>
  <c r="G152"/>
  <c r="B13" i="2"/>
  <c r="A13"/>
  <c r="BD319" i="3"/>
  <c r="H13" i="2" s="1"/>
  <c r="BB319" i="3"/>
  <c r="F13" i="2" s="1"/>
  <c r="G319" i="3"/>
  <c r="C319"/>
  <c r="BE148"/>
  <c r="BD148"/>
  <c r="BC148"/>
  <c r="BB148"/>
  <c r="BA148"/>
  <c r="G148"/>
  <c r="BE145"/>
  <c r="BD145"/>
  <c r="BC145"/>
  <c r="BB145"/>
  <c r="BA145"/>
  <c r="G145"/>
  <c r="BE143"/>
  <c r="BD143"/>
  <c r="BC143"/>
  <c r="BB143"/>
  <c r="BA143"/>
  <c r="G143"/>
  <c r="BE141"/>
  <c r="BD141"/>
  <c r="BC141"/>
  <c r="BB141"/>
  <c r="BA141"/>
  <c r="G141"/>
  <c r="BE138"/>
  <c r="BE150" s="1"/>
  <c r="I12" i="2" s="1"/>
  <c r="BD138" i="3"/>
  <c r="BC138"/>
  <c r="BC150" s="1"/>
  <c r="G12" i="2" s="1"/>
  <c r="BB138" i="3"/>
  <c r="BA138"/>
  <c r="BA150" s="1"/>
  <c r="E12" i="2" s="1"/>
  <c r="G138" i="3"/>
  <c r="B12" i="2"/>
  <c r="A12"/>
  <c r="BD150" i="3"/>
  <c r="H12" i="2" s="1"/>
  <c r="BB150" i="3"/>
  <c r="F12" i="2" s="1"/>
  <c r="G150" i="3"/>
  <c r="C150"/>
  <c r="BE135"/>
  <c r="BD135"/>
  <c r="BC135"/>
  <c r="BB135"/>
  <c r="BA135"/>
  <c r="G135"/>
  <c r="BE134"/>
  <c r="BD134"/>
  <c r="BC134"/>
  <c r="BB134"/>
  <c r="G134"/>
  <c r="BA134" s="1"/>
  <c r="BE130"/>
  <c r="BD130"/>
  <c r="BC130"/>
  <c r="BB130"/>
  <c r="BA130"/>
  <c r="G130"/>
  <c r="BE126"/>
  <c r="BD126"/>
  <c r="BC126"/>
  <c r="BB126"/>
  <c r="G126"/>
  <c r="BA126" s="1"/>
  <c r="BE121"/>
  <c r="BD121"/>
  <c r="BC121"/>
  <c r="BB121"/>
  <c r="BA121"/>
  <c r="G121"/>
  <c r="BE110"/>
  <c r="BD110"/>
  <c r="BC110"/>
  <c r="BB110"/>
  <c r="BA110"/>
  <c r="G110"/>
  <c r="BE99"/>
  <c r="BD99"/>
  <c r="BC99"/>
  <c r="BB99"/>
  <c r="BA99"/>
  <c r="G99"/>
  <c r="BE98"/>
  <c r="BD98"/>
  <c r="BC98"/>
  <c r="BB98"/>
  <c r="BA98"/>
  <c r="G98"/>
  <c r="BE97"/>
  <c r="BD97"/>
  <c r="BC97"/>
  <c r="BB97"/>
  <c r="BA97"/>
  <c r="G97"/>
  <c r="BE96"/>
  <c r="BD96"/>
  <c r="BC96"/>
  <c r="BB96"/>
  <c r="BA96"/>
  <c r="G96"/>
  <c r="BE94"/>
  <c r="BD94"/>
  <c r="BC94"/>
  <c r="BB94"/>
  <c r="BA94"/>
  <c r="G94"/>
  <c r="BE92"/>
  <c r="BE136" s="1"/>
  <c r="I11" i="2" s="1"/>
  <c r="BD92" i="3"/>
  <c r="BC92"/>
  <c r="BB92"/>
  <c r="G92"/>
  <c r="G136" s="1"/>
  <c r="B11" i="2"/>
  <c r="A11"/>
  <c r="BD136" i="3"/>
  <c r="H11" i="2" s="1"/>
  <c r="BB136" i="3"/>
  <c r="F11" i="2" s="1"/>
  <c r="C136" i="3"/>
  <c r="BE86"/>
  <c r="BD86"/>
  <c r="BC86"/>
  <c r="BB86"/>
  <c r="BA86"/>
  <c r="G86"/>
  <c r="BE78"/>
  <c r="BD78"/>
  <c r="BC78"/>
  <c r="BB78"/>
  <c r="G78"/>
  <c r="BA78" s="1"/>
  <c r="BE75"/>
  <c r="BD75"/>
  <c r="BC75"/>
  <c r="BB75"/>
  <c r="BA75"/>
  <c r="G75"/>
  <c r="BE70"/>
  <c r="BD70"/>
  <c r="BC70"/>
  <c r="BB70"/>
  <c r="BA70"/>
  <c r="G70"/>
  <c r="BE67"/>
  <c r="BD67"/>
  <c r="BC67"/>
  <c r="BB67"/>
  <c r="BA67"/>
  <c r="G67"/>
  <c r="BE64"/>
  <c r="BE90" s="1"/>
  <c r="I10" i="2" s="1"/>
  <c r="BD64" i="3"/>
  <c r="BC64"/>
  <c r="BC90" s="1"/>
  <c r="G10" i="2" s="1"/>
  <c r="BB64" i="3"/>
  <c r="BA64"/>
  <c r="G64"/>
  <c r="B10" i="2"/>
  <c r="A10"/>
  <c r="BD90" i="3"/>
  <c r="H10" i="2" s="1"/>
  <c r="BB90" i="3"/>
  <c r="F10" i="2" s="1"/>
  <c r="G90" i="3"/>
  <c r="C90"/>
  <c r="BE49"/>
  <c r="BD49"/>
  <c r="BC49"/>
  <c r="BB49"/>
  <c r="BA49"/>
  <c r="G49"/>
  <c r="BE47"/>
  <c r="BE62" s="1"/>
  <c r="I9" i="2" s="1"/>
  <c r="BD47" i="3"/>
  <c r="BC47"/>
  <c r="BC62" s="1"/>
  <c r="G9" i="2" s="1"/>
  <c r="BB47" i="3"/>
  <c r="BA47"/>
  <c r="BA62" s="1"/>
  <c r="E9" i="2" s="1"/>
  <c r="G47" i="3"/>
  <c r="B9" i="2"/>
  <c r="A9"/>
  <c r="BD62" i="3"/>
  <c r="H9" i="2" s="1"/>
  <c r="BB62" i="3"/>
  <c r="F9" i="2" s="1"/>
  <c r="G62" i="3"/>
  <c r="C62"/>
  <c r="BE44"/>
  <c r="BD44"/>
  <c r="BC44"/>
  <c r="BB44"/>
  <c r="BA44"/>
  <c r="G44"/>
  <c r="BE43"/>
  <c r="BD43"/>
  <c r="BC43"/>
  <c r="BB43"/>
  <c r="BA43"/>
  <c r="G43"/>
  <c r="BE42"/>
  <c r="BD42"/>
  <c r="BC42"/>
  <c r="BB42"/>
  <c r="BA42"/>
  <c r="G42"/>
  <c r="BE39"/>
  <c r="BD39"/>
  <c r="BC39"/>
  <c r="BB39"/>
  <c r="BA39"/>
  <c r="G39"/>
  <c r="BE38"/>
  <c r="BD38"/>
  <c r="BC38"/>
  <c r="BB38"/>
  <c r="BA38"/>
  <c r="G38"/>
  <c r="BE37"/>
  <c r="BD37"/>
  <c r="BC37"/>
  <c r="BB37"/>
  <c r="BA37"/>
  <c r="G37"/>
  <c r="BE36"/>
  <c r="BD36"/>
  <c r="BC36"/>
  <c r="BB36"/>
  <c r="BA36"/>
  <c r="G36"/>
  <c r="BE35"/>
  <c r="BD35"/>
  <c r="BC35"/>
  <c r="BB35"/>
  <c r="BA35"/>
  <c r="G35"/>
  <c r="BE34"/>
  <c r="BD34"/>
  <c r="BC34"/>
  <c r="BB34"/>
  <c r="BA34"/>
  <c r="G34"/>
  <c r="BE33"/>
  <c r="BE45" s="1"/>
  <c r="I8" i="2" s="1"/>
  <c r="BD33" i="3"/>
  <c r="BC33"/>
  <c r="BC45" s="1"/>
  <c r="G8" i="2" s="1"/>
  <c r="BB33" i="3"/>
  <c r="BA33"/>
  <c r="BA45" s="1"/>
  <c r="E8" i="2" s="1"/>
  <c r="G33" i="3"/>
  <c r="B8" i="2"/>
  <c r="A8"/>
  <c r="BD45" i="3"/>
  <c r="H8" i="2" s="1"/>
  <c r="BB45" i="3"/>
  <c r="F8" i="2" s="1"/>
  <c r="G45" i="3"/>
  <c r="C45"/>
  <c r="BE29"/>
  <c r="BD29"/>
  <c r="BC29"/>
  <c r="BB29"/>
  <c r="BA29"/>
  <c r="G29"/>
  <c r="BE23"/>
  <c r="BD23"/>
  <c r="BC23"/>
  <c r="BB23"/>
  <c r="BA23"/>
  <c r="G23"/>
  <c r="BE22"/>
  <c r="BD22"/>
  <c r="BC22"/>
  <c r="BB22"/>
  <c r="BA22"/>
  <c r="G22"/>
  <c r="BE20"/>
  <c r="BD20"/>
  <c r="BC20"/>
  <c r="BB20"/>
  <c r="BA20"/>
  <c r="G20"/>
  <c r="BE17"/>
  <c r="BD17"/>
  <c r="BC17"/>
  <c r="BB17"/>
  <c r="BA17"/>
  <c r="G17"/>
  <c r="BE16"/>
  <c r="BD16"/>
  <c r="BC16"/>
  <c r="BB16"/>
  <c r="BA16"/>
  <c r="G16"/>
  <c r="BE15"/>
  <c r="BD15"/>
  <c r="BC15"/>
  <c r="BB15"/>
  <c r="BA15"/>
  <c r="G15"/>
  <c r="BE13"/>
  <c r="BD13"/>
  <c r="BC13"/>
  <c r="BB13"/>
  <c r="BA13"/>
  <c r="G13"/>
  <c r="BE9"/>
  <c r="BD9"/>
  <c r="BC9"/>
  <c r="BB9"/>
  <c r="BA9"/>
  <c r="G9"/>
  <c r="BE8"/>
  <c r="BE31" s="1"/>
  <c r="I7" i="2" s="1"/>
  <c r="BD8" i="3"/>
  <c r="BC8"/>
  <c r="BC31" s="1"/>
  <c r="G7" i="2" s="1"/>
  <c r="BB8" i="3"/>
  <c r="BA8"/>
  <c r="BA31" s="1"/>
  <c r="E7" i="2" s="1"/>
  <c r="G8" i="3"/>
  <c r="B7" i="2"/>
  <c r="A7"/>
  <c r="BD31" i="3"/>
  <c r="H7" i="2" s="1"/>
  <c r="BB31" i="3"/>
  <c r="F7" i="2" s="1"/>
  <c r="G31" i="3"/>
  <c r="C31"/>
  <c r="C4"/>
  <c r="F3"/>
  <c r="C3"/>
  <c r="C2" i="2"/>
  <c r="C1"/>
  <c r="C33" i="1"/>
  <c r="F33" s="1"/>
  <c r="C31"/>
  <c r="C9"/>
  <c r="G7"/>
  <c r="BA92" i="3" l="1"/>
  <c r="BA136" s="1"/>
  <c r="E11" i="2" s="1"/>
  <c r="BD839" i="3"/>
  <c r="H26" i="2" s="1"/>
  <c r="BC136" i="3"/>
  <c r="G11" i="2" s="1"/>
  <c r="BB1025" i="3"/>
  <c r="F35" i="2" s="1"/>
  <c r="BB1016" i="3"/>
  <c r="F34" i="2" s="1"/>
  <c r="BA1016" i="3"/>
  <c r="E34" i="2" s="1"/>
  <c r="BD1016" i="3"/>
  <c r="H34" i="2" s="1"/>
  <c r="BA759" i="3"/>
  <c r="E21" i="2" s="1"/>
  <c r="G575" i="3"/>
  <c r="BC540"/>
  <c r="G15" i="2" s="1"/>
  <c r="BE540" i="3"/>
  <c r="I15" i="2" s="1"/>
  <c r="BA425" i="3"/>
  <c r="E14" i="2" s="1"/>
  <c r="BA319" i="3"/>
  <c r="E13" i="2" s="1"/>
  <c r="BA90" i="3"/>
  <c r="E10" i="2" s="1"/>
  <c r="BA613" i="3"/>
  <c r="E19" i="2" s="1"/>
  <c r="BA540" i="3"/>
  <c r="E15" i="2" s="1"/>
  <c r="BA571" i="3"/>
  <c r="E16" i="2" s="1"/>
  <c r="BA592" i="3"/>
  <c r="E18" i="2" s="1"/>
  <c r="G795" i="3"/>
  <c r="BB831"/>
  <c r="F24" i="2" s="1"/>
  <c r="BC831" i="3"/>
  <c r="G24" i="2" s="1"/>
  <c r="BE831" i="3"/>
  <c r="I24" i="2" s="1"/>
  <c r="BA835" i="3"/>
  <c r="E25" i="2" s="1"/>
  <c r="G839" i="3"/>
  <c r="G853"/>
  <c r="BB858"/>
  <c r="F28" i="2" s="1"/>
  <c r="BC858" i="3"/>
  <c r="G28" i="2" s="1"/>
  <c r="BE858" i="3"/>
  <c r="I28" i="2" s="1"/>
  <c r="G862" i="3"/>
  <c r="G877"/>
  <c r="G887"/>
  <c r="G924"/>
  <c r="G935"/>
  <c r="G1016"/>
  <c r="G1025"/>
  <c r="G1059"/>
  <c r="BB1115"/>
  <c r="F37" i="2" s="1"/>
  <c r="F44" s="1"/>
  <c r="C16" i="1" s="1"/>
  <c r="BC1115" i="3"/>
  <c r="G37" i="2" s="1"/>
  <c r="BE1115" i="3"/>
  <c r="I37" i="2" s="1"/>
  <c r="G1176" i="3"/>
  <c r="BB1189"/>
  <c r="F39" i="2" s="1"/>
  <c r="BC1189" i="3"/>
  <c r="G39" i="2" s="1"/>
  <c r="BE1189" i="3"/>
  <c r="I39" i="2" s="1"/>
  <c r="G1299" i="3"/>
  <c r="G1303"/>
  <c r="BA1303"/>
  <c r="E41" i="2" s="1"/>
  <c r="BC1303" i="3"/>
  <c r="G41" i="2" s="1"/>
  <c r="BD1303" i="3"/>
  <c r="H41" i="2" s="1"/>
  <c r="H44" s="1"/>
  <c r="C17" i="1" s="1"/>
  <c r="G1307" i="3"/>
  <c r="BA1317"/>
  <c r="E43" i="2" s="1"/>
  <c r="BC795" i="3"/>
  <c r="G23" i="2" s="1"/>
  <c r="BE795" i="3"/>
  <c r="I23" i="2" s="1"/>
  <c r="BA831" i="3"/>
  <c r="E24" i="2" s="1"/>
  <c r="BC835" i="3"/>
  <c r="G25" i="2" s="1"/>
  <c r="BE835" i="3"/>
  <c r="I25" i="2" s="1"/>
  <c r="BA839" i="3"/>
  <c r="E26" i="2" s="1"/>
  <c r="BC853" i="3"/>
  <c r="G27" i="2" s="1"/>
  <c r="BE853" i="3"/>
  <c r="I27" i="2" s="1"/>
  <c r="BA858" i="3"/>
  <c r="E28" i="2" s="1"/>
  <c r="BA862" i="3"/>
  <c r="E29" i="2" s="1"/>
  <c r="BC877" i="3"/>
  <c r="G30" i="2" s="1"/>
  <c r="BE877" i="3"/>
  <c r="I30" i="2" s="1"/>
  <c r="BC887" i="3"/>
  <c r="G31" i="2" s="1"/>
  <c r="BE887" i="3"/>
  <c r="I31" i="2" s="1"/>
  <c r="BC924" i="3"/>
  <c r="G32" i="2" s="1"/>
  <c r="BE924" i="3"/>
  <c r="I32" i="2" s="1"/>
  <c r="BC935" i="3"/>
  <c r="G33" i="2" s="1"/>
  <c r="BE935" i="3"/>
  <c r="I33" i="2" s="1"/>
  <c r="BC1016" i="3"/>
  <c r="G34" i="2" s="1"/>
  <c r="BE1016" i="3"/>
  <c r="I34" i="2" s="1"/>
  <c r="BC1025" i="3"/>
  <c r="G35" i="2" s="1"/>
  <c r="BE1025" i="3"/>
  <c r="I35" i="2" s="1"/>
  <c r="BC1059" i="3"/>
  <c r="G36" i="2" s="1"/>
  <c r="BE1059" i="3"/>
  <c r="I36" i="2" s="1"/>
  <c r="BA1115" i="3"/>
  <c r="E37" i="2" s="1"/>
  <c r="BA1176" i="3"/>
  <c r="E38" i="2" s="1"/>
  <c r="BA1189" i="3"/>
  <c r="E39" i="2" s="1"/>
  <c r="BA1299" i="3"/>
  <c r="E40" i="2" s="1"/>
  <c r="BE1303" i="3"/>
  <c r="I41" i="2" s="1"/>
  <c r="BA1307" i="3"/>
  <c r="E42" i="2" s="1"/>
  <c r="BC1307" i="3"/>
  <c r="G42" i="2" s="1"/>
  <c r="E44" l="1"/>
  <c r="G54" s="1"/>
  <c r="I54" s="1"/>
  <c r="G20" i="1" s="1"/>
  <c r="I44" i="2"/>
  <c r="C21" i="1" s="1"/>
  <c r="G44" i="2"/>
  <c r="C18" i="1" s="1"/>
  <c r="C15" l="1"/>
  <c r="C19" s="1"/>
  <c r="C22" s="1"/>
  <c r="G52" i="2"/>
  <c r="I52" s="1"/>
  <c r="G18" i="1" s="1"/>
  <c r="G50" i="2"/>
  <c r="I50" s="1"/>
  <c r="G16" i="1" s="1"/>
  <c r="G55" i="2"/>
  <c r="I55" s="1"/>
  <c r="G21" i="1" s="1"/>
  <c r="G49" i="2"/>
  <c r="I49" s="1"/>
  <c r="G15" i="1" s="1"/>
  <c r="G51" i="2"/>
  <c r="I51" s="1"/>
  <c r="G17" i="1" s="1"/>
  <c r="G53" i="2"/>
  <c r="I53" s="1"/>
  <c r="G19" i="1" s="1"/>
  <c r="G56" i="2"/>
  <c r="I56" s="1"/>
  <c r="H57" l="1"/>
  <c r="G23" i="1" s="1"/>
  <c r="C23" s="1"/>
  <c r="F30" s="1"/>
  <c r="F31" s="1"/>
  <c r="F34" s="1"/>
  <c r="G22" l="1"/>
</calcChain>
</file>

<file path=xl/sharedStrings.xml><?xml version="1.0" encoding="utf-8"?>
<sst xmlns="http://schemas.openxmlformats.org/spreadsheetml/2006/main" count="3474" uniqueCount="1514">
  <si>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</si>
  <si>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</si>
  <si>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</si>
  <si>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</si>
  <si>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</si>
  <si>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</si>
  <si>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</si>
  <si>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</si>
  <si>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</si>
  <si>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</si>
  <si>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</si>
  <si>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</si>
  <si>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</si>
  <si>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</si>
  <si>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</si>
  <si>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</si>
  <si>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</si>
  <si>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</si>
  <si>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</si>
  <si>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</si>
  <si>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</si>
  <si>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</si>
  <si>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</si>
  <si>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</si>
  <si>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</si>
  <si>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</si>
  <si>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</si>
  <si>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</si>
  <si>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</si>
  <si>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</si>
  <si>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</si>
  <si>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</si>
  <si>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</si>
  <si>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</si>
  <si>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</si>
  <si>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</si>
  <si>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</si>
  <si>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</si>
  <si>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</si>
  <si>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</si>
  <si>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</si>
  <si>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</si>
  <si>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</si>
  <si>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</si>
  <si>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</si>
  <si>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</si>
  <si>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</si>
  <si>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</si>
  <si>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</si>
  <si>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</si>
  <si>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</si>
  <si>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</si>
  <si>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</si>
  <si>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</si>
  <si>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</si>
  <si>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</si>
  <si>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</si>
  <si>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</si>
  <si>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</si>
  <si>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</si>
  <si>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</si>
  <si>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</si>
  <si>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</si>
  <si>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</si>
  <si>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</si>
  <si>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</si>
  <si>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</si>
  <si>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</si>
  <si>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</si>
  <si>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</si>
  <si>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</si>
  <si>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</si>
  <si>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</si>
  <si>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</si>
  <si>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</si>
  <si>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</si>
  <si>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</si>
  <si>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</si>
  <si>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2016/038</t>
  </si>
  <si>
    <t>Objekt pro sociální bydlení,Praha 9-Třeboradice</t>
  </si>
  <si>
    <t>01</t>
  </si>
  <si>
    <t>stavební úpravy</t>
  </si>
  <si>
    <t>122207119</t>
  </si>
  <si>
    <t xml:space="preserve">Příplatek za lepivost horniny 3 </t>
  </si>
  <si>
    <t>m3</t>
  </si>
  <si>
    <t>139601102</t>
  </si>
  <si>
    <t xml:space="preserve">Ruční výkop jam, rýh a šachet v hornině tř. 3 </t>
  </si>
  <si>
    <t>Drenáž kolem domu:  (0,6*0,8)*60</t>
  </si>
  <si>
    <t>vsakovací zářez:  (1*1)*1,5*2</t>
  </si>
  <si>
    <t>plocha pro zpevněnou plochu ze zámkové dlažby:  40*0,28</t>
  </si>
  <si>
    <t>162201102</t>
  </si>
  <si>
    <t xml:space="preserve">Vodorovné přemístění výkopku z hor.1-4 do 50 m </t>
  </si>
  <si>
    <t>31,8*43</t>
  </si>
  <si>
    <t>162701105</t>
  </si>
  <si>
    <t xml:space="preserve">Vodorovné přemístění výkopku z hor.1-4 do 10000 m </t>
  </si>
  <si>
    <t>167101101</t>
  </si>
  <si>
    <t xml:space="preserve">Nakládání výkopku z hor.1-4 v množství do 100 m3 </t>
  </si>
  <si>
    <t>174101101</t>
  </si>
  <si>
    <t xml:space="preserve">Zásyp jam, rýh, šachet se zhutněním </t>
  </si>
  <si>
    <t>175101101</t>
  </si>
  <si>
    <t>Obsyp potrubí bez prohození sypaniny s dodáním štěrkodrti frakce 16- 32 mm</t>
  </si>
  <si>
    <t>kolem základových pasů k vsakovacímu zářezu:    (0,3*0,3)*20</t>
  </si>
  <si>
    <t>199000002</t>
  </si>
  <si>
    <t xml:space="preserve">Poplatek za skládku horniny 1- 4 </t>
  </si>
  <si>
    <t>58337333</t>
  </si>
  <si>
    <t>Štěrkopísek frakce 0-32 A</t>
  </si>
  <si>
    <t>t</t>
  </si>
  <si>
    <t>Začátek provozního součtu</t>
  </si>
  <si>
    <t>Konec provozního součtu</t>
  </si>
  <si>
    <t>31,8*1,6</t>
  </si>
  <si>
    <t>58344169</t>
  </si>
  <si>
    <t>Štěrkodrtě frakce 0-32 A</t>
  </si>
  <si>
    <t>vsakovací zářez drenážního potrubí:    (1*1)*1*2*1,8</t>
  </si>
  <si>
    <t>11</t>
  </si>
  <si>
    <t>Přípravné a přidružené práce</t>
  </si>
  <si>
    <t>11100001111</t>
  </si>
  <si>
    <t>Vyklizení sklepa a schodiště ,odvoz,ekologické uložení naskládku</t>
  </si>
  <si>
    <t>soubor</t>
  </si>
  <si>
    <t>111000101</t>
  </si>
  <si>
    <t>Stavební přípomoce PSV - sekání,prostupy,odvoz sutě,zednické začištění</t>
  </si>
  <si>
    <t>111000111</t>
  </si>
  <si>
    <t xml:space="preserve">Mtž hasící přístroj na zeď </t>
  </si>
  <si>
    <t>1110001115</t>
  </si>
  <si>
    <t xml:space="preserve">D+M hlásič CO2 </t>
  </si>
  <si>
    <t>111000116</t>
  </si>
  <si>
    <t xml:space="preserve">D+M kouřové čidlo </t>
  </si>
  <si>
    <t>111000119</t>
  </si>
  <si>
    <t>dřevocementová budka na fasádu pro Rorýse a Netopýry</t>
  </si>
  <si>
    <t>11100115</t>
  </si>
  <si>
    <t xml:space="preserve">Zbroušení schodiště </t>
  </si>
  <si>
    <t>m2</t>
  </si>
  <si>
    <t>stupně:(0,3+0,17)*1,25*16</t>
  </si>
  <si>
    <t>podesta:  1,3*1,25</t>
  </si>
  <si>
    <t>1111000112</t>
  </si>
  <si>
    <t>Obnova odvětrání sklepa,nové mřížky  s roztečí stávající mřížky-vlez pro netopýry</t>
  </si>
  <si>
    <t>44984100</t>
  </si>
  <si>
    <t>Přístroj hasicí 21A</t>
  </si>
  <si>
    <t>kus</t>
  </si>
  <si>
    <t>44984104</t>
  </si>
  <si>
    <t>Přístroj hasicí 55 B</t>
  </si>
  <si>
    <t>2</t>
  </si>
  <si>
    <t>Základy a zvláštní zakládání</t>
  </si>
  <si>
    <t>212752112</t>
  </si>
  <si>
    <t xml:space="preserve">Trativody z drenážních trubek, lože, DN 80 mm </t>
  </si>
  <si>
    <t>m</t>
  </si>
  <si>
    <t>kolem základových pasů k vsakovacímu zářezu:    60</t>
  </si>
  <si>
    <t>281606114</t>
  </si>
  <si>
    <t xml:space="preserve">Beztlaková chem.injektáž zdiva cihlového tl. 90 cm </t>
  </si>
  <si>
    <t>1NP:</t>
  </si>
  <si>
    <t>1.01:    (4,15+3,47)*2</t>
  </si>
  <si>
    <t>1.02:    (3,95+8,7)*2</t>
  </si>
  <si>
    <t>1.03:    (2,45+1,15)*2</t>
  </si>
  <si>
    <t>1.04:    2,79*2+2,84</t>
  </si>
  <si>
    <t>1.05:    1,7*2+2,48</t>
  </si>
  <si>
    <t>1.06:    (4,54+4,53)*2</t>
  </si>
  <si>
    <t>1.07:    2,55+2,27</t>
  </si>
  <si>
    <t>1.08:    1,99+1,6</t>
  </si>
  <si>
    <t>1.09:    1,99+1,7</t>
  </si>
  <si>
    <t>1.10:    (2,82+5,67)*2</t>
  </si>
  <si>
    <t>1.11:    3,16+4,98+2,7+2,28+5,6</t>
  </si>
  <si>
    <t>3</t>
  </si>
  <si>
    <t>Svislé a kompletní konstrukce</t>
  </si>
  <si>
    <t>310271620</t>
  </si>
  <si>
    <t xml:space="preserve">Zazdívka otvorů do 4 m2, pórobet.tvárnice, tl.15cm </t>
  </si>
  <si>
    <t>1.02:    0,8*2</t>
  </si>
  <si>
    <t>1.11:    0,8*2</t>
  </si>
  <si>
    <t>310271637</t>
  </si>
  <si>
    <t xml:space="preserve">Zazdívka otvorů do 4m2, pórobet.tvárnice,tl.37,5cm </t>
  </si>
  <si>
    <t>2NP:</t>
  </si>
  <si>
    <t>2.05:   (1,24*2)*0,375</t>
  </si>
  <si>
    <t>317234410</t>
  </si>
  <si>
    <t>Vyzdívka mezi nosníky cihlami pálenými na MC s použitím suché maltové směsi</t>
  </si>
  <si>
    <t>2NP:   (1,93*0,5)*0,2</t>
  </si>
  <si>
    <t xml:space="preserve">   (1,93*0,35)*0,2</t>
  </si>
  <si>
    <t>strop 2 NP:  (0,58*0,2)*8,6*2</t>
  </si>
  <si>
    <t xml:space="preserve"> (0,58*0,2)*2,15</t>
  </si>
  <si>
    <t>317944311</t>
  </si>
  <si>
    <t>Válcované nosníky do č.12 do připravených otvorů včetně dodávky profilu I č.8</t>
  </si>
  <si>
    <t>Průvlaky nad bourané otvory:(1,93*2)*0,0039</t>
  </si>
  <si>
    <t>(1,93*4)*0,0039</t>
  </si>
  <si>
    <t>342255024</t>
  </si>
  <si>
    <t>Příčky z desek Ytong tl. 10 cm desky P 2 - 500, 599 x 249 x 100 mm</t>
  </si>
  <si>
    <t>1.04:    2,84*2,7</t>
  </si>
  <si>
    <t>1.07+1.08+1.09:    (3,4+1,99+1,7)*2,7</t>
  </si>
  <si>
    <t>2.02:  (1,9+1,6)*2,5</t>
  </si>
  <si>
    <t>2.06+2.07:  (3,55+1,4+1,3)*2,5</t>
  </si>
  <si>
    <t>2.09-2.11:  (4,95+1,6)*2,5</t>
  </si>
  <si>
    <t>342255028</t>
  </si>
  <si>
    <t>Příčky z desek Ytong tl. 15 cm desky P 2 - 500, 599 x 249 x 150 mm</t>
  </si>
  <si>
    <t>1.07:   2,27*2,7</t>
  </si>
  <si>
    <t>2.03:  (2,65+1,85)*2,5</t>
  </si>
  <si>
    <t>2.07:  1,8*2,5</t>
  </si>
  <si>
    <t>4</t>
  </si>
  <si>
    <t>Vodorovné konstrukce</t>
  </si>
  <si>
    <t>411321313</t>
  </si>
  <si>
    <t xml:space="preserve">Stropy deskové ze železobetonu C 16/20 </t>
  </si>
  <si>
    <t>strop 2 NP : 144,8*0,1</t>
  </si>
  <si>
    <t>411354264</t>
  </si>
  <si>
    <t xml:space="preserve">Bednění stropů plech pozink. vlna 80 mm tl. 1,5 mm </t>
  </si>
  <si>
    <t>sTROP 2np:   144,8</t>
  </si>
  <si>
    <t>411354271</t>
  </si>
  <si>
    <t xml:space="preserve">Příplatek za lože z malty pro uložení ocel. plechů </t>
  </si>
  <si>
    <t>411361221</t>
  </si>
  <si>
    <t xml:space="preserve">Výztuž stropů z betonářské oceli 10216(E) </t>
  </si>
  <si>
    <t>413232221</t>
  </si>
  <si>
    <t>Zazdívka zhlaví válcovaných nosníků výšky do 30cm s použitím suché maltové směsi</t>
  </si>
  <si>
    <t>413941123</t>
  </si>
  <si>
    <t>Osazení válcovaných nosníků ve stropech č. 14 - 22 včetně dodávky profilu I č. 20</t>
  </si>
  <si>
    <t>strop 2 NP:6,06*2</t>
  </si>
  <si>
    <t>4,26*3</t>
  </si>
  <si>
    <t>6,15*2</t>
  </si>
  <si>
    <t>6,175*5</t>
  </si>
  <si>
    <t>7,5*12</t>
  </si>
  <si>
    <t>5,45*7</t>
  </si>
  <si>
    <t>5,425*5</t>
  </si>
  <si>
    <t>223,35*0,024046</t>
  </si>
  <si>
    <t>416020111</t>
  </si>
  <si>
    <t xml:space="preserve">Podhledy SDK, kovová kce.HUT, 1x deska RB 12,5 mm </t>
  </si>
  <si>
    <t>2.01:  15,9</t>
  </si>
  <si>
    <t>2.02:   3,20</t>
  </si>
  <si>
    <t>2.04:  19,60</t>
  </si>
  <si>
    <t>2.05:   23,20</t>
  </si>
  <si>
    <t>2.06:   2,5</t>
  </si>
  <si>
    <t>2.08:   16</t>
  </si>
  <si>
    <t>2.09:   3,80</t>
  </si>
  <si>
    <t>2.11:   16,60</t>
  </si>
  <si>
    <t>2.12:   16</t>
  </si>
  <si>
    <t>416020113</t>
  </si>
  <si>
    <t xml:space="preserve">Podhledy SDK, kovová kce.HUT 1x deska RBI 12,5 mm </t>
  </si>
  <si>
    <t>2.03:    4,10</t>
  </si>
  <si>
    <t>2.07:    4,60</t>
  </si>
  <si>
    <t>2.10:   4,30</t>
  </si>
  <si>
    <t>417321515</t>
  </si>
  <si>
    <t xml:space="preserve">Ztužující pás/věnec ŽB C25/30 </t>
  </si>
  <si>
    <t>Strop 2 NP:  (0,59*0,25)*8,6</t>
  </si>
  <si>
    <t xml:space="preserve"> (0,55*0,25)*2,15</t>
  </si>
  <si>
    <t xml:space="preserve"> (0,58*0,25)*8,6</t>
  </si>
  <si>
    <t>417351115</t>
  </si>
  <si>
    <t xml:space="preserve">Bednění ztužujících  věnců a průvlaků - zřízení </t>
  </si>
  <si>
    <t>Strop 2 NP:  (0,5*8,6)*2</t>
  </si>
  <si>
    <t xml:space="preserve">  ((0,5*2,15)*2+(0,58*0,25))</t>
  </si>
  <si>
    <t xml:space="preserve"> (0,5*8,6)*2</t>
  </si>
  <si>
    <t>417351116</t>
  </si>
  <si>
    <t xml:space="preserve">Bednění ztužujících věnců a průvlaků - odstranění </t>
  </si>
  <si>
    <t>417361321</t>
  </si>
  <si>
    <t xml:space="preserve">Výztuž ztužujících věnců a průvlaků z oceli 11373 </t>
  </si>
  <si>
    <t>5</t>
  </si>
  <si>
    <t>Komunikace</t>
  </si>
  <si>
    <t>564201400</t>
  </si>
  <si>
    <t xml:space="preserve">Podklad komunikací štěrkopísku 20cm </t>
  </si>
  <si>
    <t>Zpevněná plocha ze zámkové dlažby:    40</t>
  </si>
  <si>
    <t>okapový chodn ík kolem domu:    36*0,4</t>
  </si>
  <si>
    <t>596215020</t>
  </si>
  <si>
    <t xml:space="preserve">Kladení zámkové dlažby tl. 6 cm do drtě tl. 3 cm </t>
  </si>
  <si>
    <t>Zpevněná plocha ze zámkové dlažby:   40</t>
  </si>
  <si>
    <t>596811111</t>
  </si>
  <si>
    <t>Kladení dlaždic kom.pro pěší, lože z kameniva těž. včetně dlaždic betonových HBB 40/40/5 cm</t>
  </si>
  <si>
    <t>okapový chodn ík kolem domu:36*0,4</t>
  </si>
  <si>
    <t>639561121</t>
  </si>
  <si>
    <t xml:space="preserve">Obrubník zahradní výšky 250 mm, šedý </t>
  </si>
  <si>
    <t>Zpevněná plocha ze zámkové dlažby:15,265+1,5</t>
  </si>
  <si>
    <t>okapový chodník:  36</t>
  </si>
  <si>
    <t>59245020</t>
  </si>
  <si>
    <t>Dlažba zámková  20x16,5x6 cm přírodní</t>
  </si>
  <si>
    <t>Zpevněná plocha ze zámkové dlažby:  40*1,1</t>
  </si>
  <si>
    <t>61</t>
  </si>
  <si>
    <t>Upravy povrchů vnitřní</t>
  </si>
  <si>
    <t>61001101111</t>
  </si>
  <si>
    <t>Provedení penetrace podkladu pro novou štukovou omítku</t>
  </si>
  <si>
    <t>1.01:    15,20</t>
  </si>
  <si>
    <t>1.02:    12,7</t>
  </si>
  <si>
    <t>1.03:    3,1</t>
  </si>
  <si>
    <t>1.04:    8,5</t>
  </si>
  <si>
    <t>1.05:    4,8</t>
  </si>
  <si>
    <t>1.06:    22,30</t>
  </si>
  <si>
    <t>1.07:     6,30</t>
  </si>
  <si>
    <t>1.08:     3,20</t>
  </si>
  <si>
    <t>1.09:     3,3</t>
  </si>
  <si>
    <t>1.10:     21,60</t>
  </si>
  <si>
    <t>1.11:    16,30</t>
  </si>
  <si>
    <t>610991111</t>
  </si>
  <si>
    <t xml:space="preserve">Zakrývání výplní vnitřních otvorů </t>
  </si>
  <si>
    <t>A:    0,9*1,97</t>
  </si>
  <si>
    <t>B:    0,8*1,97</t>
  </si>
  <si>
    <t>C:    1,2*1,4</t>
  </si>
  <si>
    <t>D:    (1,26*1,4)*2</t>
  </si>
  <si>
    <t>E:    1,47*1,4</t>
  </si>
  <si>
    <t>F:    1,53*1,4</t>
  </si>
  <si>
    <t>G:    1,3*1,4</t>
  </si>
  <si>
    <t>H:    (1,3*0,6)*2</t>
  </si>
  <si>
    <t>I:    (1,38*1,4)*2</t>
  </si>
  <si>
    <t>J:    1,22*1,24</t>
  </si>
  <si>
    <t>K.:    (1,3*1,24)*2</t>
  </si>
  <si>
    <t>L:    1,18*1,24</t>
  </si>
  <si>
    <t>M:    (1,53*1,24)*2</t>
  </si>
  <si>
    <t>N.:    (1,33*1,24)*5</t>
  </si>
  <si>
    <t>611421331</t>
  </si>
  <si>
    <t>Oprava váp.omítek stropů do 30% plochy - štukových s použitím suché maltové směsi</t>
  </si>
  <si>
    <t>611471411</t>
  </si>
  <si>
    <t xml:space="preserve">Úprava stropů aktivovaným štukem tl. 2 - 3 mm </t>
  </si>
  <si>
    <t>612403386</t>
  </si>
  <si>
    <t xml:space="preserve">Hrubá výplň rýh ve stěnách do 10x10cm maltou z SMS </t>
  </si>
  <si>
    <t>stávající rozvody:  200</t>
  </si>
  <si>
    <t>612403388</t>
  </si>
  <si>
    <t xml:space="preserve">Hrubá výplň rýh ve stěnách do 20x20cm maltou z SMS </t>
  </si>
  <si>
    <t>stávající rozvody:    80</t>
  </si>
  <si>
    <t>612421626</t>
  </si>
  <si>
    <t xml:space="preserve">Omítka vnitřní zdiva, MVC, hladká </t>
  </si>
  <si>
    <t>plochy pod obklady:</t>
  </si>
  <si>
    <t>1.09:   (1,99+1,7)*2</t>
  </si>
  <si>
    <t>1.08:   (1,6+1,99)*2</t>
  </si>
  <si>
    <t>1.03:   (1,15+1,76)*2*2</t>
  </si>
  <si>
    <t>1.05:   (1,7*2+2,84)*2</t>
  </si>
  <si>
    <t>2.03:  2,65*2</t>
  </si>
  <si>
    <t>2.07:  (2,69+0,3+1,5)*2</t>
  </si>
  <si>
    <t>2.10:  (1,6+2,7)*2</t>
  </si>
  <si>
    <t>612421637</t>
  </si>
  <si>
    <t xml:space="preserve">Omítka vnitřní zdiva, MVC, štuková </t>
  </si>
  <si>
    <t>1.01:    (4,15+3,47)*2*1,9</t>
  </si>
  <si>
    <t>1.02:    (3,95+8,7)*2*1,9</t>
  </si>
  <si>
    <t>1.04:    (2,79*2+2,84)*1,9</t>
  </si>
  <si>
    <t>1.06:    (4,54+4,53)*2*1,9</t>
  </si>
  <si>
    <t>1.07:    (2,55+2,27)*1,9</t>
  </si>
  <si>
    <t>1.10:    (2,82+5,67)*2*1,9</t>
  </si>
  <si>
    <t>1.11:    (3,16+4,98+2,7+2,28+5,6)*1,9</t>
  </si>
  <si>
    <t>2.01:   (4,59+582)*2*2,7</t>
  </si>
  <si>
    <t>2.02:   (1,6+1,9)*2,7</t>
  </si>
  <si>
    <t>2.04:   (1,16*2+4,7)*2,7</t>
  </si>
  <si>
    <t>2.05:   (3,9*2+5,86)*2,7</t>
  </si>
  <si>
    <t>2.06:   1,9*2,7</t>
  </si>
  <si>
    <t>2.07:  (2,69+0,3)*0,7</t>
  </si>
  <si>
    <t>2.08:  (2,3+5,74+3,7+2,05)*2,7</t>
  </si>
  <si>
    <t>2.09:  (2,15+1,6)*2,7</t>
  </si>
  <si>
    <t>2.10: (1,6+2,7)*0,7</t>
  </si>
  <si>
    <t>2.11:  (3,49+4,95)*2*2,7</t>
  </si>
  <si>
    <t>2.12:  (4,95+3,24*2)*2,7</t>
  </si>
  <si>
    <t>612425931</t>
  </si>
  <si>
    <t xml:space="preserve">Omítka vápenná vnitřního ostění - štuková </t>
  </si>
  <si>
    <t>2.12.:  (1,24*2+1,18)*0,3</t>
  </si>
  <si>
    <t xml:space="preserve"> (1,24*2+1,32)*0,3</t>
  </si>
  <si>
    <t>2.1: (1,24*2+1,53)*0,3</t>
  </si>
  <si>
    <t xml:space="preserve">  (1,24*2+1,35)*2</t>
  </si>
  <si>
    <t>2.08:  (1,24*2+1,33)*0,3</t>
  </si>
  <si>
    <t>2.05: (1,24*2+1,35)*0,3</t>
  </si>
  <si>
    <t>2.04:  (1,24*2+1,32)*0,3</t>
  </si>
  <si>
    <t xml:space="preserve"> (1,24*2+1,22)*0,3</t>
  </si>
  <si>
    <t>2.01: (1,24*2+1,3)*0,3</t>
  </si>
  <si>
    <t>1.06:  (1,4*2+1,26)*0,5</t>
  </si>
  <si>
    <t xml:space="preserve">  (1,4*2+1,47)*0,5</t>
  </si>
  <si>
    <t>1.05:  (1,4*2+1,53)*0,5</t>
  </si>
  <si>
    <t>1.04: (1,4*2+1,3)*0,5</t>
  </si>
  <si>
    <t>1.03:  (0,6*2+1,3)*0,3</t>
  </si>
  <si>
    <t>1.08:  (0,6*2+1,3)*0,3</t>
  </si>
  <si>
    <t>1.07: (2,05*2+1)*0,5</t>
  </si>
  <si>
    <t>1.10:  (1,4*2+1,25)*0,5</t>
  </si>
  <si>
    <t xml:space="preserve"> (1,4*2+1,38)*0,5</t>
  </si>
  <si>
    <t>1.11:  (1,4*2+1,5)*0,5</t>
  </si>
  <si>
    <t xml:space="preserve"> (1,4*2+1,2)*0,5</t>
  </si>
  <si>
    <t>1.01:  (2,1*2+1,1)*0,5</t>
  </si>
  <si>
    <t>612471411</t>
  </si>
  <si>
    <t xml:space="preserve">Úprava vnitřních stěn aktivovaným štukem </t>
  </si>
  <si>
    <t>1NP-zdivo lynosilikát:</t>
  </si>
  <si>
    <t>1.04:   2,84*2,7</t>
  </si>
  <si>
    <t>1.05:  2,84*0,4</t>
  </si>
  <si>
    <t>1.08:  (1,99+1,6)*0,4</t>
  </si>
  <si>
    <t>1.09:   (1,99+1,7*3)*0,4</t>
  </si>
  <si>
    <t>1.07:  2,27*2,7</t>
  </si>
  <si>
    <t>1.10:  2,42*2,7</t>
  </si>
  <si>
    <t>2 NP:</t>
  </si>
  <si>
    <t>2.01:  1,4*2,7</t>
  </si>
  <si>
    <t>2.02:  (1,9+1,6)*2,7</t>
  </si>
  <si>
    <t>2.03:  (1,6*2+2,65)*0,7</t>
  </si>
  <si>
    <t>2.04:  (4,16+2)*2,7</t>
  </si>
  <si>
    <t>2.05:  2,5*1,5</t>
  </si>
  <si>
    <t xml:space="preserve">  2,9*2,5</t>
  </si>
  <si>
    <t>2.06:  (1,3*2+1,9)*2,7</t>
  </si>
  <si>
    <t>2.07:  (1,55+1,2+1,8)*7,7</t>
  </si>
  <si>
    <t>2.08:  (3,65+1,4+1,8)*2,7</t>
  </si>
  <si>
    <t>2.10:  (2,7+1,6)*0,7</t>
  </si>
  <si>
    <t>2.11:  4,95*2,7</t>
  </si>
  <si>
    <t>612476015</t>
  </si>
  <si>
    <t xml:space="preserve">Sanační omítka systém Hasit 300 </t>
  </si>
  <si>
    <t>1.01:    (4,15+3,47)*2*0,8</t>
  </si>
  <si>
    <t>1.02:    (3,95+8,7)*2*0,8</t>
  </si>
  <si>
    <t>1.03:    (2,45+1,15)*2*0,8</t>
  </si>
  <si>
    <t>1.04:    (2,79*2+2,84)*0,8</t>
  </si>
  <si>
    <t>1.05:    (1,7*2+2,48)*0,8</t>
  </si>
  <si>
    <t>1.06:    (4,54+4,53)*2*0,8</t>
  </si>
  <si>
    <t>1.07:    (2,55+2,27)*0,8</t>
  </si>
  <si>
    <t>1.08:    (1,99+1,6)*0,8</t>
  </si>
  <si>
    <t>1.09:    (1,99+1,7)*0,8</t>
  </si>
  <si>
    <t>1.10:    (2,82+5,67)*2*0,8</t>
  </si>
  <si>
    <t>1.11:    (3,16+4,98+2,7+2,28+5,6)*0,8</t>
  </si>
  <si>
    <t>612481211</t>
  </si>
  <si>
    <t>Montáž výztužné sítě (perlinky) do stěrky-stěny včetně výztužné sítě a stěrkového tmelu</t>
  </si>
  <si>
    <t>1.05:  2,84*2,7</t>
  </si>
  <si>
    <t>1.08:  (1,99+1,6)*2,7</t>
  </si>
  <si>
    <t>1.09:   (1,99+1,7*3)*2,7</t>
  </si>
  <si>
    <t>2.03:  (1,6*2+2,65)*2,7</t>
  </si>
  <si>
    <t>2.05:  2,5*1,25</t>
  </si>
  <si>
    <t xml:space="preserve"> 2,9*2,5</t>
  </si>
  <si>
    <t>2.07:  (1,55+1,2+1,8)*2,7</t>
  </si>
  <si>
    <t xml:space="preserve">2.08:  (3,65+1,4+1,8)*2,7 </t>
  </si>
  <si>
    <t>2.10:  (2,7+1,6)*2,7</t>
  </si>
  <si>
    <t>62</t>
  </si>
  <si>
    <t>Úpravy povrchů vnější</t>
  </si>
  <si>
    <t>620991121</t>
  </si>
  <si>
    <t xml:space="preserve">Zakrývání výplní vnějších otvorů z lešení </t>
  </si>
  <si>
    <t>622252001</t>
  </si>
  <si>
    <t xml:space="preserve">Mtž zakládací soklová lišta zateplení </t>
  </si>
  <si>
    <t>(19,215+10,070)*2</t>
  </si>
  <si>
    <t>622311335</t>
  </si>
  <si>
    <t xml:space="preserve">Zatepl.systém , fasáda, EPS F plus tl.160 mm </t>
  </si>
  <si>
    <t>(19,215+10,070)*2*5,7</t>
  </si>
  <si>
    <t>622311353</t>
  </si>
  <si>
    <t>Zatepl.systém ostění, EPS F plus tl. 30 mm s omítkou SilikonTop 3,2 kg/m2</t>
  </si>
  <si>
    <t>1.07: (2,05*2+1)*0,3</t>
  </si>
  <si>
    <t>1.10:  (1,4*2+1,25)*0,3</t>
  </si>
  <si>
    <t xml:space="preserve"> (1,4*2+1,38)*0,3</t>
  </si>
  <si>
    <t>1.11:  (1,4*2+1,5)*0,3</t>
  </si>
  <si>
    <t xml:space="preserve"> (1,4*2+1,2)*0,3</t>
  </si>
  <si>
    <t>1.01:  (2,1*2+1,1)*0,3</t>
  </si>
  <si>
    <t>622311521</t>
  </si>
  <si>
    <t>Zateplovací systém , sokl, XPS tl. 80 mm pod terénem</t>
  </si>
  <si>
    <t>1PP:</t>
  </si>
  <si>
    <t>zateplení základu z vnější strany:  (8,09+4,43)*0,5</t>
  </si>
  <si>
    <t>1NP:  (19,215+10,027)*0,8</t>
  </si>
  <si>
    <t>622311525</t>
  </si>
  <si>
    <t>Zateplovací systém , sokl, XPS tl. 160 mm omítkou silikonsilikátová</t>
  </si>
  <si>
    <t>fasáda:  (19,21+10,027)*2*0,4</t>
  </si>
  <si>
    <t>622311564</t>
  </si>
  <si>
    <t xml:space="preserve">Zateplovací systém , parapet, XPS tl. 40 mm </t>
  </si>
  <si>
    <t>C:    1,2</t>
  </si>
  <si>
    <t>D:    1,26*2</t>
  </si>
  <si>
    <t>E:    1,47</t>
  </si>
  <si>
    <t>F:    1,53</t>
  </si>
  <si>
    <t>G:    1,3</t>
  </si>
  <si>
    <t>H:    1,3*2</t>
  </si>
  <si>
    <t>I:    1,38*2</t>
  </si>
  <si>
    <t>J:    1,22</t>
  </si>
  <si>
    <t>K.:    1,3*2</t>
  </si>
  <si>
    <t>L:    1,18</t>
  </si>
  <si>
    <t>M:    1,53*2</t>
  </si>
  <si>
    <t>N.:    1,33*5</t>
  </si>
  <si>
    <t>28,09*0,3</t>
  </si>
  <si>
    <t>622422311</t>
  </si>
  <si>
    <t xml:space="preserve">Oprava vnějších omítek vápen. hladk. II, do 30 % </t>
  </si>
  <si>
    <t>fasáda:(19,215+10,070)*2*5,7</t>
  </si>
  <si>
    <t>komín: (0,5*4)*2</t>
  </si>
  <si>
    <t>(0,45*4)*2</t>
  </si>
  <si>
    <t>(0,72+0,53)*2*2</t>
  </si>
  <si>
    <t>622472152</t>
  </si>
  <si>
    <t xml:space="preserve">Omítka stěn vnější silikonsilikátová slož. II. ruč </t>
  </si>
  <si>
    <t>622473187</t>
  </si>
  <si>
    <t>Příplatek za okenní lištu (APU) - montáž včetně dodávky lišty</t>
  </si>
  <si>
    <t>2.12.:  1,24*2+1,18</t>
  </si>
  <si>
    <t xml:space="preserve"> 1,24*2+1,32</t>
  </si>
  <si>
    <t>2.1: 1,24*2+1,53</t>
  </si>
  <si>
    <t xml:space="preserve">  1,24*2+1,35</t>
  </si>
  <si>
    <t>2.08: 1,24*2+1,33</t>
  </si>
  <si>
    <t>2.05: 1,24*2+1,35</t>
  </si>
  <si>
    <t>2.04:  1,24*2+1,32</t>
  </si>
  <si>
    <t xml:space="preserve"> 1,24*2+1,22</t>
  </si>
  <si>
    <t>2.01: 1,24*2+1,3</t>
  </si>
  <si>
    <t>1.06:  1,4*2+1,26</t>
  </si>
  <si>
    <t xml:space="preserve">  1,4*2+1,47</t>
  </si>
  <si>
    <t>1.05:  1,4*2+1,53</t>
  </si>
  <si>
    <t>1.04: 1,4*2+1,3</t>
  </si>
  <si>
    <t>1.03:  0,6*2+1,3</t>
  </si>
  <si>
    <t>1.08:  0,6*2+1,3</t>
  </si>
  <si>
    <t>1.07: 2,05*2+1</t>
  </si>
  <si>
    <t>1.10:  1,4*2+1,25</t>
  </si>
  <si>
    <t xml:space="preserve"> 1,4*2+1,38</t>
  </si>
  <si>
    <t>1.11:  1,4*2+1,5</t>
  </si>
  <si>
    <t xml:space="preserve"> 1,4*2+1,2</t>
  </si>
  <si>
    <t>1.01:  2,1*2+1,1</t>
  </si>
  <si>
    <t>622481211</t>
  </si>
  <si>
    <t>629451112</t>
  </si>
  <si>
    <t xml:space="preserve">Vyrovnávací vrstva MC šířky do 30 cm </t>
  </si>
  <si>
    <t>uložení pro ocel.profily stropu 2 NP do připravených otvorů ve zdi.:    20</t>
  </si>
  <si>
    <t>629995101</t>
  </si>
  <si>
    <t xml:space="preserve">Očištění vně povrch omytí tlak voda </t>
  </si>
  <si>
    <t>553420164</t>
  </si>
  <si>
    <t>Lišta zakládací 501116 AL 1,0 163 mm l=2 m</t>
  </si>
  <si>
    <t>(19,215+10,070)*2*1,1</t>
  </si>
  <si>
    <t>63</t>
  </si>
  <si>
    <t>Podlahy a podlahové konstrukce</t>
  </si>
  <si>
    <t>631312511</t>
  </si>
  <si>
    <t xml:space="preserve">Mazanina betonová tl. 5 - 8 cm C 12/15 </t>
  </si>
  <si>
    <t>1.01:  15,20*0,06</t>
  </si>
  <si>
    <t>1.02:   12,70*0,06</t>
  </si>
  <si>
    <t>1.03:   3,10*0,06</t>
  </si>
  <si>
    <t>1.04:   8,50*0,06</t>
  </si>
  <si>
    <t>1.05:  4,80*0,06</t>
  </si>
  <si>
    <t>1.06:  22,30*0,06</t>
  </si>
  <si>
    <t>1.07:  6,30*0,06</t>
  </si>
  <si>
    <t>1.08:  3,20*0,06</t>
  </si>
  <si>
    <t>1.09:  3,30*0,06</t>
  </si>
  <si>
    <t>1.10:  21,60*0,06</t>
  </si>
  <si>
    <t>1.11:  13,30*0,06</t>
  </si>
  <si>
    <t>631313611</t>
  </si>
  <si>
    <t xml:space="preserve">Mazanina betonová tl. 8 - 12 cm C 16/20 </t>
  </si>
  <si>
    <t>1NP skladba podlahy:</t>
  </si>
  <si>
    <t>1.01:  15,20*0,1</t>
  </si>
  <si>
    <t>1.02:   12,70*0,1</t>
  </si>
  <si>
    <t>1.03:   3,10*0,1</t>
  </si>
  <si>
    <t>1.04:   8,50*0,1</t>
  </si>
  <si>
    <t>1.05:  4,80*0,1</t>
  </si>
  <si>
    <t>1.06:  22,30*0,1</t>
  </si>
  <si>
    <t>1.07:  6,30*0,1</t>
  </si>
  <si>
    <t>1.08:  3,20*0,1</t>
  </si>
  <si>
    <t>1.09:  3,30*0,1</t>
  </si>
  <si>
    <t>1.10:  21,60*0,1</t>
  </si>
  <si>
    <t>1.11:  13,30*0,1</t>
  </si>
  <si>
    <t>631319171</t>
  </si>
  <si>
    <t xml:space="preserve">Příplatek za stržení povrchu mazaniny tl. 8 cm </t>
  </si>
  <si>
    <t>631319173</t>
  </si>
  <si>
    <t xml:space="preserve">Příplatek za stržení povrchu mazaniny tl. 12 cm </t>
  </si>
  <si>
    <t>631361921</t>
  </si>
  <si>
    <t>Výztuž mazanin svařovanou sítí průměr drátu  4,0, oka 100/100 mm KA16</t>
  </si>
  <si>
    <t>1.01:  15,20*0,00199</t>
  </si>
  <si>
    <t>1.02:   12,70*0,00199</t>
  </si>
  <si>
    <t>1.03:   3,10*0,00199</t>
  </si>
  <si>
    <t>1.04:   8,50*0,00199</t>
  </si>
  <si>
    <t>1.05:  4,80*0,00199</t>
  </si>
  <si>
    <t>1.06:  22,30*0,00199</t>
  </si>
  <si>
    <t>1.07:  6,30*0,00199</t>
  </si>
  <si>
    <t>1.08:  3,20*0,00199</t>
  </si>
  <si>
    <t>1.09:  3,30*0,00199</t>
  </si>
  <si>
    <t>1.10:  21,60*0,00199</t>
  </si>
  <si>
    <t>1.11:  13,30*0,00199</t>
  </si>
  <si>
    <t>Výztuž mazanin svařovanou sítí průměr drátu  5,0, oka 100/100 mm KD35</t>
  </si>
  <si>
    <t>1.01:  15,20*0,003113</t>
  </si>
  <si>
    <t>1.02:   12,70*0,003113</t>
  </si>
  <si>
    <t>1.03:   3,10*0,003113</t>
  </si>
  <si>
    <t>1.04:   8,50*0,003113</t>
  </si>
  <si>
    <t>1.05:  4,80*0,003113</t>
  </si>
  <si>
    <t>1.06:  22,30*0,003113</t>
  </si>
  <si>
    <t>1.07:  6,30*0,003113</t>
  </si>
  <si>
    <t>1.08:  3,20*0,003113</t>
  </si>
  <si>
    <t>1.09:  3,30*0,003113</t>
  </si>
  <si>
    <t>1.10:  21,60*0,003113</t>
  </si>
  <si>
    <t>1.11:  13,30*0,003113</t>
  </si>
  <si>
    <t>631571003</t>
  </si>
  <si>
    <t xml:space="preserve">Násyp ze štěrkopísku 0 - 32,  zpevňující </t>
  </si>
  <si>
    <t>632101115</t>
  </si>
  <si>
    <t xml:space="preserve">Vyrovnání schodiště samonivelační hmotou </t>
  </si>
  <si>
    <t>632451024</t>
  </si>
  <si>
    <t xml:space="preserve">Vyrovnávací potěr MC 15, v pásu, tl. 50 mm </t>
  </si>
  <si>
    <t>Parapety oken vnitřní:</t>
  </si>
  <si>
    <t>2.12.:  1,18*0,3</t>
  </si>
  <si>
    <t xml:space="preserve">  1,32*0,3</t>
  </si>
  <si>
    <t>2.1: 1,53*0,3</t>
  </si>
  <si>
    <t xml:space="preserve">  1,35*0,3</t>
  </si>
  <si>
    <t>2.08:  1,33*0,3</t>
  </si>
  <si>
    <t>2.05: 1,35*0,3</t>
  </si>
  <si>
    <t>2.04:  1,32*0,3</t>
  </si>
  <si>
    <t xml:space="preserve"> 1,22*0,3</t>
  </si>
  <si>
    <t>2.01: 1,3*0,3</t>
  </si>
  <si>
    <t>1.06:  1,26*0,5</t>
  </si>
  <si>
    <t xml:space="preserve">  1,47*0,5</t>
  </si>
  <si>
    <t>1.05:  1,53*0,5</t>
  </si>
  <si>
    <t>1.04: 1,3*0,5</t>
  </si>
  <si>
    <t>1.03:  1,3*0,3</t>
  </si>
  <si>
    <t>1.08:  1,3*0,3</t>
  </si>
  <si>
    <t>1.07: 1*0,5</t>
  </si>
  <si>
    <t>1.10:  1,25*0,5</t>
  </si>
  <si>
    <t xml:space="preserve"> 1,38*0,5</t>
  </si>
  <si>
    <t>1.11:  1,5*0,5</t>
  </si>
  <si>
    <t xml:space="preserve"> 1,2*0,5</t>
  </si>
  <si>
    <t>1.01:  1,1*0,5</t>
  </si>
  <si>
    <t>64</t>
  </si>
  <si>
    <t>Výplně otvorů</t>
  </si>
  <si>
    <t>642942111</t>
  </si>
  <si>
    <t>Osazení zárubní dveřních ocelových, pl. do 2,5 m2 včetně dodávky zárubně  70 x 197 x 11 cm</t>
  </si>
  <si>
    <t xml:space="preserve">P5+L5:      </t>
  </si>
  <si>
    <t>2.10:     1</t>
  </si>
  <si>
    <t>2.03:     1</t>
  </si>
  <si>
    <t>2.07:     1</t>
  </si>
  <si>
    <t>1.05:     1</t>
  </si>
  <si>
    <t>1.09:     2</t>
  </si>
  <si>
    <t>Osazení zárubní dveřních ocelových, pl. do 2,5 m2 včetně dodávky zárubně  80 x 197 x 11 cm</t>
  </si>
  <si>
    <t xml:space="preserve">P4+L4: </t>
  </si>
  <si>
    <t>1.07:     1</t>
  </si>
  <si>
    <t>2.12:     1</t>
  </si>
  <si>
    <t>2.08:     1</t>
  </si>
  <si>
    <t>2.04:      1</t>
  </si>
  <si>
    <t>2.05:      1</t>
  </si>
  <si>
    <t>Osazení zárubní dveřních ocelových, pl. do 2,5 m2 včetně dodávky zárubně  80 x 197 x 16 cm</t>
  </si>
  <si>
    <t xml:space="preserve">L3:    </t>
  </si>
  <si>
    <t>2.02:   1</t>
  </si>
  <si>
    <t>642944121</t>
  </si>
  <si>
    <t>Osazení ocelových zárubní dodatečně do 2,5 m2 včetně dodávky zárubně  80x197x16 cm</t>
  </si>
  <si>
    <t>P3+L3:</t>
  </si>
  <si>
    <t>2.09:    1</t>
  </si>
  <si>
    <t>2.06:    1</t>
  </si>
  <si>
    <t>1.04:    1</t>
  </si>
  <si>
    <t>L1:    1</t>
  </si>
  <si>
    <t>L7:    1</t>
  </si>
  <si>
    <t>642952110</t>
  </si>
  <si>
    <t>Osazení zárubní dveřních dřevěných, pl. do 2,5 m2 včetně dodávky zárubně 144 x 720 -</t>
  </si>
  <si>
    <t xml:space="preserve">sklep:  </t>
  </si>
  <si>
    <t>1PP:    1</t>
  </si>
  <si>
    <t>Osazení zárubní dveřních dřevěných, pl. do 2,5 m2 včetně dodávky zárubně   197 x 110</t>
  </si>
  <si>
    <t>9L:   1</t>
  </si>
  <si>
    <t>8</t>
  </si>
  <si>
    <t>Trubní vedení</t>
  </si>
  <si>
    <t>893111111</t>
  </si>
  <si>
    <t xml:space="preserve">Šachta revizní plast </t>
  </si>
  <si>
    <t>Drenážní potrubí:    2</t>
  </si>
  <si>
    <t>94</t>
  </si>
  <si>
    <t>Lešení a stavební výtahy</t>
  </si>
  <si>
    <t>941941031</t>
  </si>
  <si>
    <t>Montáž lešení leh.řad.s podlahami,š.do 1 m, H 10 m lešení SPRINT</t>
  </si>
  <si>
    <t>fasáda:(22,215+10,070)*2*5,7</t>
  </si>
  <si>
    <t xml:space="preserve">komíny:  </t>
  </si>
  <si>
    <t>941941191</t>
  </si>
  <si>
    <t xml:space="preserve">Příplatek za každý měsíc použití lešení k pol.1031 </t>
  </si>
  <si>
    <t>(22,215+10,070)*2*5,7*2</t>
  </si>
  <si>
    <t>941941831</t>
  </si>
  <si>
    <t>Demontáž lešení leh.řad.s podlahami,š.1 m, H 10 m lešení SPRINT</t>
  </si>
  <si>
    <t>(22,215+10,070)*2*5,7</t>
  </si>
  <si>
    <t>(1,2+0,5)*2*3,5*3</t>
  </si>
  <si>
    <t>941955002</t>
  </si>
  <si>
    <t xml:space="preserve">Lešení lehké pomocné, výška podlahy do 1,9 m </t>
  </si>
  <si>
    <t>944944011</t>
  </si>
  <si>
    <t xml:space="preserve">Montáž ochranné sítě z umělých vláken </t>
  </si>
  <si>
    <t>944944031</t>
  </si>
  <si>
    <t xml:space="preserve">Příplatek za každý měsíc použití sítí k pol. 4011 </t>
  </si>
  <si>
    <t>944944081</t>
  </si>
  <si>
    <t xml:space="preserve">Demontáž ochranné sítě z umělých vláken </t>
  </si>
  <si>
    <t>95</t>
  </si>
  <si>
    <t>Dokončovací konstrukce na pozemních stavbách</t>
  </si>
  <si>
    <t>952901110</t>
  </si>
  <si>
    <t xml:space="preserve">Čištění mytím vnějších  a vnitřních ploch oken </t>
  </si>
  <si>
    <t xml:space="preserve">  38,2414*2</t>
  </si>
  <si>
    <t>952901111</t>
  </si>
  <si>
    <t xml:space="preserve">Vyčištění budov o výšce podlaží do 4 m </t>
  </si>
  <si>
    <t>96</t>
  </si>
  <si>
    <t>Bourání konstrukcí</t>
  </si>
  <si>
    <t>962032231</t>
  </si>
  <si>
    <t xml:space="preserve">Bourání zdiva z cihel pálených na MVC </t>
  </si>
  <si>
    <t>ubourání parapetů:</t>
  </si>
  <si>
    <t xml:space="preserve">   (1,26*0,75)*0,8</t>
  </si>
  <si>
    <t xml:space="preserve">  (1,2*0,75)*0,8</t>
  </si>
  <si>
    <t xml:space="preserve">  (1,35*0,95)*0,8</t>
  </si>
  <si>
    <t xml:space="preserve">  (1,35*1)*0,8</t>
  </si>
  <si>
    <t xml:space="preserve">   (1,3*075)*0,8</t>
  </si>
  <si>
    <t xml:space="preserve">  (1,53*0,55)*0,8</t>
  </si>
  <si>
    <t xml:space="preserve">  (1,47*0,55)*0,8</t>
  </si>
  <si>
    <t>vybouraní zazdívek oken:  (1,26*1,25)*0,2</t>
  </si>
  <si>
    <t xml:space="preserve">  (1,2*1,4)*0,2</t>
  </si>
  <si>
    <t xml:space="preserve">  (1,35*1,25)*0,2</t>
  </si>
  <si>
    <t xml:space="preserve"> (1,38*1,25)*0,2</t>
  </si>
  <si>
    <t xml:space="preserve"> (1,35*1,25)*0,25</t>
  </si>
  <si>
    <t xml:space="preserve">  (1,1*2,1)*0,25</t>
  </si>
  <si>
    <t xml:space="preserve"> (1,6*1,25)*0,25</t>
  </si>
  <si>
    <t xml:space="preserve"> (1,3*1,3)*0,2*2</t>
  </si>
  <si>
    <t xml:space="preserve"> (1,35*1,2)*0,2</t>
  </si>
  <si>
    <t xml:space="preserve"> (1,47*1,25)*0,2</t>
  </si>
  <si>
    <t xml:space="preserve">vybourání zdiva: </t>
  </si>
  <si>
    <t>chodba:   (2,28+4,98)*2,5*0,155</t>
  </si>
  <si>
    <t>Koupelna WC:  (0,8*2,5)*0,23</t>
  </si>
  <si>
    <t xml:space="preserve">  (2,85+3,6+1,25+1,25+0,57)*2,5*0,15</t>
  </si>
  <si>
    <t>koupelna:  (0,3*0,3)*2,5</t>
  </si>
  <si>
    <t>Nadpraží:    (1,53*0,325)*0,2</t>
  </si>
  <si>
    <t xml:space="preserve">    (1,93*0,5)*0,2</t>
  </si>
  <si>
    <t xml:space="preserve">    koupelna:    (1,25+0,72)*0,15*2,75</t>
  </si>
  <si>
    <t xml:space="preserve">    (1,55*2,75)*0,3</t>
  </si>
  <si>
    <t>962990813</t>
  </si>
  <si>
    <t>Odstranění násypu nebo nánosu tl. 5 - 10 cm z ploch jednotlivě nad 20 m2</t>
  </si>
  <si>
    <t>Půda:   144,8</t>
  </si>
  <si>
    <t>963042819</t>
  </si>
  <si>
    <t xml:space="preserve">Bourání schodišťových stupňů betonových </t>
  </si>
  <si>
    <t>předsazené schody:  1,4*3</t>
  </si>
  <si>
    <t>965041341</t>
  </si>
  <si>
    <t>Bourání lehčených mazanin tl. 10 cm, nad 4 m2 ručně, tl. mazaniny 5 - 8 cm</t>
  </si>
  <si>
    <t>Půda:  144,8*0,08</t>
  </si>
  <si>
    <t>965042221</t>
  </si>
  <si>
    <t>Bourání mazanin betonových tl. nad 10 cm, pl. 1 m2 ručně tl. mazaniny 10 - 15 cm</t>
  </si>
  <si>
    <t>pokoj:   22,3+13,6+16,3+16,9</t>
  </si>
  <si>
    <t>vstup:     15,2</t>
  </si>
  <si>
    <t>chodba:     12,5</t>
  </si>
  <si>
    <t>Koupelna:       3</t>
  </si>
  <si>
    <t>Koupelna+WC:       9,2</t>
  </si>
  <si>
    <t>chodba:      7,1</t>
  </si>
  <si>
    <t>sklad u chodby:      1,1</t>
  </si>
  <si>
    <t xml:space="preserve"> 117,2*0,15</t>
  </si>
  <si>
    <t>965048150</t>
  </si>
  <si>
    <t xml:space="preserve">Dočištění povrchu po vybourání dlažeb, tmel do 50% </t>
  </si>
  <si>
    <t>chodba:     14,9</t>
  </si>
  <si>
    <t>koupelna:     3,1</t>
  </si>
  <si>
    <t>965081213</t>
  </si>
  <si>
    <t xml:space="preserve">Bour dlažd keram tl -10 mm &gt;1m2 </t>
  </si>
  <si>
    <t>968061112</t>
  </si>
  <si>
    <t xml:space="preserve">Vyvěšení dřevěných okenních křídel pl. do 1,5 m2 </t>
  </si>
  <si>
    <t>2NP:(2*9)*2</t>
  </si>
  <si>
    <t>968061125</t>
  </si>
  <si>
    <t xml:space="preserve">Vyvěšení dřevěných dveřních křídel pl. do 2 m2 </t>
  </si>
  <si>
    <t>2NP:      7</t>
  </si>
  <si>
    <t>1 NP:   14</t>
  </si>
  <si>
    <t>968061126</t>
  </si>
  <si>
    <t xml:space="preserve">Dmtž větrací mřížka </t>
  </si>
  <si>
    <t>sklep:    1</t>
  </si>
  <si>
    <t>968062245</t>
  </si>
  <si>
    <t xml:space="preserve">Vybourání dřevěných rámů oken jednoduch. pl. 2 m2 </t>
  </si>
  <si>
    <t>2NP:   (1,18*1,24)+(1,31*1,24)+(1,22*1,24)+(1,32*1,24)+(1,35*1,24)+(1,33*1,24)</t>
  </si>
  <si>
    <t xml:space="preserve">  (1,33*1,24)+(1,35*1,24)+(1,32*1,24)</t>
  </si>
  <si>
    <t>968062356</t>
  </si>
  <si>
    <t xml:space="preserve">Vybourání dřevěných parapetů </t>
  </si>
  <si>
    <t>2NP:  1,18+1,3+1,22+1,32+1,35+1,33+1,33+1,35+1,32</t>
  </si>
  <si>
    <t>968072455</t>
  </si>
  <si>
    <t xml:space="preserve">Vybourání kovových dveřních zárubní pl. do 2 m2 </t>
  </si>
  <si>
    <t>vstup:   (0,9*1,97)+(0,7*1,97)</t>
  </si>
  <si>
    <t>chodba:   (0,8*1,97)+(0,8*1,97)+(0,8*1,97)+(0,7*1,97)</t>
  </si>
  <si>
    <t>koupelna +WC:   ((0,8*1,97)+(0,7*1,97)*3)</t>
  </si>
  <si>
    <t>pokoj.:   0,8*1,97</t>
  </si>
  <si>
    <t>nepřístupné prostor:  ((0,8*1,97)*2+(0,7*1,97))</t>
  </si>
  <si>
    <t>2NP:  (0,8*1,97)*5</t>
  </si>
  <si>
    <t xml:space="preserve">  (0,9*1,97)+(0,7*1,97)</t>
  </si>
  <si>
    <t>969011121</t>
  </si>
  <si>
    <t xml:space="preserve">Vybourání vodovod., plynového vedení DN do 52 mm </t>
  </si>
  <si>
    <t>969021121</t>
  </si>
  <si>
    <t xml:space="preserve">Vybourání kanalizačního potrubí DN do 200 mm </t>
  </si>
  <si>
    <t>97</t>
  </si>
  <si>
    <t>Prorážení otvorů</t>
  </si>
  <si>
    <t>973031335</t>
  </si>
  <si>
    <t xml:space="preserve">Vysekání kapes zeď cih. MVC pl. 0,16 m2, hl. 30 cm </t>
  </si>
  <si>
    <t>strop 2 NP uložení pro ocel.trámy  :     20</t>
  </si>
  <si>
    <t>974029134</t>
  </si>
  <si>
    <t xml:space="preserve">Vysekání rýh ve zdi kamenné 5 x 15 cm </t>
  </si>
  <si>
    <t>drážka pro uložení horní desky stropu 2 NP:   (17,5+8,7)*2</t>
  </si>
  <si>
    <t>974031137</t>
  </si>
  <si>
    <t xml:space="preserve">Vysekání rýh ve zdi cihelné 5 x 30 cm </t>
  </si>
  <si>
    <t>1NP:   2,5</t>
  </si>
  <si>
    <t>974031139</t>
  </si>
  <si>
    <t xml:space="preserve">Příplatek za dalších 10 cm šířky rýhy hl. 5 cm </t>
  </si>
  <si>
    <t>978013191</t>
  </si>
  <si>
    <t xml:space="preserve">Otlučení omítek vnitřních stěn v rozsahu do 100 % </t>
  </si>
  <si>
    <t>vstup:   (3,47+4,15)*2*3,5</t>
  </si>
  <si>
    <t>chodba:   (3,87+4,75+3,95)*2*2,5</t>
  </si>
  <si>
    <t>pokoj:   (4,54+4,53)*2*2,5</t>
  </si>
  <si>
    <t xml:space="preserve">   (4,59+2,84)*2*2,5</t>
  </si>
  <si>
    <t>Kupelna:   (2,35+1,2766)*2*2,5</t>
  </si>
  <si>
    <t>Koupeln+WC:   (3,4+2,8*2)*2,5</t>
  </si>
  <si>
    <t>nepřístupné prostry:</t>
  </si>
  <si>
    <t>chodba :  (2,7+2,27+1,37)*2,5</t>
  </si>
  <si>
    <t>pokoj:  (5,67+2,82)*2*2,5</t>
  </si>
  <si>
    <t xml:space="preserve">  (4,98+3,16+3,16+2,7)*2,5</t>
  </si>
  <si>
    <t>chodba:  (4,59+5,82)*2*2,5</t>
  </si>
  <si>
    <t>Pokoj:  (4,95+4,95)*2*2,5</t>
  </si>
  <si>
    <t xml:space="preserve">  (4,95+3,49)*2*2,5</t>
  </si>
  <si>
    <t xml:space="preserve">  (5,7+3,7)*2*2,5</t>
  </si>
  <si>
    <t xml:space="preserve">  (5,86+3,9)*2*2,5</t>
  </si>
  <si>
    <t xml:space="preserve">  (5,86+4,7)*2*2,5</t>
  </si>
  <si>
    <t>koupelna:  (1,9+,24+1,96)*2,5</t>
  </si>
  <si>
    <t>978023411</t>
  </si>
  <si>
    <t xml:space="preserve">Vysekání a úprava spár zdiva cihelného mimo komín. </t>
  </si>
  <si>
    <t>978059531</t>
  </si>
  <si>
    <t xml:space="preserve">Odsekání vnitřních obkladů stěn nad 2 m2 </t>
  </si>
  <si>
    <t>99</t>
  </si>
  <si>
    <t>Staveništní přesun hmot</t>
  </si>
  <si>
    <t>999281111</t>
  </si>
  <si>
    <t xml:space="preserve">Přesun hmot pro opravy a údržbu do výšky 25 m </t>
  </si>
  <si>
    <t>711</t>
  </si>
  <si>
    <t>Izolace proti vodě</t>
  </si>
  <si>
    <t>711111001</t>
  </si>
  <si>
    <t>Izolace proti vlhkosti vodor. nátěr ALP za studena 1x nátěr - včetně dodávky penetračního laku ALP-M</t>
  </si>
  <si>
    <t>1.01:  15,20</t>
  </si>
  <si>
    <t>1.02:   12,70</t>
  </si>
  <si>
    <t>1.03:   3,10</t>
  </si>
  <si>
    <t>1.04:   8,50</t>
  </si>
  <si>
    <t>1.05:  4,80</t>
  </si>
  <si>
    <t>1.06:  22,30</t>
  </si>
  <si>
    <t>1.07:  6,30</t>
  </si>
  <si>
    <t>1.08:  3,20</t>
  </si>
  <si>
    <t>1.09:  3,30</t>
  </si>
  <si>
    <t>1.10:  21,60</t>
  </si>
  <si>
    <t>1.11:  13,30</t>
  </si>
  <si>
    <t>711141559</t>
  </si>
  <si>
    <t>Izolace proti vlhk. vodorovná pásy přitavením 1 vrstva - včetně modifikovaného asfaltového pásu</t>
  </si>
  <si>
    <t>711823121</t>
  </si>
  <si>
    <t>Montáž nopové fólie svisle včetně dodávky fólie DEKDREN G8</t>
  </si>
  <si>
    <t>1NP: (19,215+10,027)*2*0,8</t>
  </si>
  <si>
    <t>998711202</t>
  </si>
  <si>
    <t xml:space="preserve">Přesun hmot pro izolace proti vodě, výšky do 12 m </t>
  </si>
  <si>
    <t>713</t>
  </si>
  <si>
    <t>Izolace tepelné</t>
  </si>
  <si>
    <t>713111130</t>
  </si>
  <si>
    <t>Izolace tepelné stropů, vložené mezi  I profily 1 vrstva - včetně dodávky izolace 160 mm</t>
  </si>
  <si>
    <t>Strop 2 NP .:  144,8</t>
  </si>
  <si>
    <t>713111211</t>
  </si>
  <si>
    <t>Montáž protiprachové a protivětrové folie difůzně otevřené s přelepením spojů včetně materiálu</t>
  </si>
  <si>
    <t>půda:   144,8</t>
  </si>
  <si>
    <t>713111231</t>
  </si>
  <si>
    <t>Montáž parozábrany stropů shora s přelepením spojů včetně materiálu</t>
  </si>
  <si>
    <t>713121111</t>
  </si>
  <si>
    <t>Izolace tepelná podlah na sucho, jednovrstvá materiál ve specifikaci</t>
  </si>
  <si>
    <t>STROP 2 NP:</t>
  </si>
  <si>
    <t>půda:144,8</t>
  </si>
  <si>
    <t>Izolace tepelná podlah na sucho, jednovrstvá včetně dodávky polystyren tl. 80 mm</t>
  </si>
  <si>
    <t>713190813</t>
  </si>
  <si>
    <t xml:space="preserve">Odstranění tepelné izolace,násyp tl. do 15 cm </t>
  </si>
  <si>
    <t>631508275</t>
  </si>
  <si>
    <t>Deska izolační minerál tl. 100 mm</t>
  </si>
  <si>
    <t>půda:  144,8*1,2</t>
  </si>
  <si>
    <t>998713202</t>
  </si>
  <si>
    <t xml:space="preserve">Přesun hmot pro izolace tepelné, výšky do 12 m </t>
  </si>
  <si>
    <t>720</t>
  </si>
  <si>
    <t>Zdravotechnická instalace</t>
  </si>
  <si>
    <t>7200001111</t>
  </si>
  <si>
    <t>Zdravotechnika dle přílohy - kanalizace,voda, zařizovací předměty,přípomoce</t>
  </si>
  <si>
    <t>998721202</t>
  </si>
  <si>
    <t xml:space="preserve">Přesun hmot pro vnitřní kanalizaci, výšky do 12 m </t>
  </si>
  <si>
    <t>723</t>
  </si>
  <si>
    <t>Vnitřní plynovod</t>
  </si>
  <si>
    <t>723000011</t>
  </si>
  <si>
    <t xml:space="preserve">Plyn dle přílohy </t>
  </si>
  <si>
    <t>998723203</t>
  </si>
  <si>
    <t xml:space="preserve">Přesun hmot pro vnitřní plynovod, výšky do 24 m </t>
  </si>
  <si>
    <t>725</t>
  </si>
  <si>
    <t>Zařizovací předměty</t>
  </si>
  <si>
    <t>725110811</t>
  </si>
  <si>
    <t xml:space="preserve">Demontáž klozetů splachovacích </t>
  </si>
  <si>
    <t>1NP:     3</t>
  </si>
  <si>
    <t>725210821</t>
  </si>
  <si>
    <t xml:space="preserve">Demontáž umyvadel bez výtokových armatur </t>
  </si>
  <si>
    <t>1NP:   2</t>
  </si>
  <si>
    <t>725240812</t>
  </si>
  <si>
    <t xml:space="preserve">Demontáž sprchových mís bez výtokových armatur </t>
  </si>
  <si>
    <t>1NP:    2</t>
  </si>
  <si>
    <t>725820801</t>
  </si>
  <si>
    <t xml:space="preserve">Demontáž baterie nástěnné do G 3/4 </t>
  </si>
  <si>
    <t>1 NP:</t>
  </si>
  <si>
    <t>Umyvadla:     2</t>
  </si>
  <si>
    <t>725840851</t>
  </si>
  <si>
    <t xml:space="preserve">Demontáž baterie sprch.diferenciální G 5/4x6/4 </t>
  </si>
  <si>
    <t>998725203</t>
  </si>
  <si>
    <t xml:space="preserve">Přesun hmot pro zařizovací předměty, výšky do 24 m </t>
  </si>
  <si>
    <t>731</t>
  </si>
  <si>
    <t>Komín</t>
  </si>
  <si>
    <t>712348101</t>
  </si>
  <si>
    <t xml:space="preserve">Komín -čištění a frézování průduchu </t>
  </si>
  <si>
    <t xml:space="preserve">Komínový průzkum </t>
  </si>
  <si>
    <t>998731202</t>
  </si>
  <si>
    <t xml:space="preserve">Přesun hmot pro komíny, výšky do 12 m </t>
  </si>
  <si>
    <t>735</t>
  </si>
  <si>
    <t>Vytápění</t>
  </si>
  <si>
    <t>735000111</t>
  </si>
  <si>
    <t xml:space="preserve">Topení dle přílohy </t>
  </si>
  <si>
    <t>998735203</t>
  </si>
  <si>
    <t xml:space="preserve">Přesun hmot pro vytápění výšky do 24 m </t>
  </si>
  <si>
    <t>762</t>
  </si>
  <si>
    <t>Konstrukce tesařské</t>
  </si>
  <si>
    <t>762211140</t>
  </si>
  <si>
    <t>Montáž a výroba schodiště a zábradlí,včetně materiálu</t>
  </si>
  <si>
    <t>762211240</t>
  </si>
  <si>
    <t>Montáž obkladu schodiště stupnice a podstupnice + podesta,včetně materiálu</t>
  </si>
  <si>
    <t>762212811</t>
  </si>
  <si>
    <t xml:space="preserve">Demontáž schodiště bez podstupnic š. do 1,5 m </t>
  </si>
  <si>
    <t>3NP:  1,5*3</t>
  </si>
  <si>
    <t>762811811</t>
  </si>
  <si>
    <t xml:space="preserve">Demontáž záklopů z hrubých prken tl. do 3,2 cm </t>
  </si>
  <si>
    <t>762822810</t>
  </si>
  <si>
    <t xml:space="preserve">Demontáž stropnic z řeziva o pl.do 144 cm2 </t>
  </si>
  <si>
    <t>strop 2 NP:   (6,2*11)+(6,1*11)+(5,4*11)</t>
  </si>
  <si>
    <t>762841812</t>
  </si>
  <si>
    <t xml:space="preserve">Demontáž podbíjení obkladů stropů s omítkou </t>
  </si>
  <si>
    <t>2NP:  24,6+16,6+21,3+23,4+27,5+14,9+3,1</t>
  </si>
  <si>
    <t>998762202</t>
  </si>
  <si>
    <t xml:space="preserve">Přesun hmot pro tesařské konstrukce, výšky do 12 m </t>
  </si>
  <si>
    <t>763</t>
  </si>
  <si>
    <t>Dřevostavby</t>
  </si>
  <si>
    <t>763111821</t>
  </si>
  <si>
    <t xml:space="preserve">Dmtž SDK příčka 2xkce 2xdeska </t>
  </si>
  <si>
    <t>2 nP:</t>
  </si>
  <si>
    <t>pokoj:     1,95*2,75</t>
  </si>
  <si>
    <t>763131821</t>
  </si>
  <si>
    <t xml:space="preserve">Dmtž SDK podhled 2vrst kce 1xdeska </t>
  </si>
  <si>
    <t>koupelna:     3</t>
  </si>
  <si>
    <t>Koupeln + WC:     9,2</t>
  </si>
  <si>
    <t>998763201</t>
  </si>
  <si>
    <t xml:space="preserve">Přesun hmot pro dřevostavby, výšky do 12 m </t>
  </si>
  <si>
    <t>764</t>
  </si>
  <si>
    <t>Konstrukce klempířské</t>
  </si>
  <si>
    <t>764251492</t>
  </si>
  <si>
    <t xml:space="preserve">Montáž háků z Ti Zn </t>
  </si>
  <si>
    <t>Nové prodloužené žlaby: 60</t>
  </si>
  <si>
    <t>764321821</t>
  </si>
  <si>
    <t xml:space="preserve">Demontáž oplechování říms, rš 500 mm, do 45° </t>
  </si>
  <si>
    <t>764351211</t>
  </si>
  <si>
    <t xml:space="preserve">Zpětná montáž žlabu </t>
  </si>
  <si>
    <t>(19,215+10,07)*2</t>
  </si>
  <si>
    <t>764351811</t>
  </si>
  <si>
    <t>Demontáž žlabů 4hran., rovných, rš 330 mm, do 45° pro zpětné použití</t>
  </si>
  <si>
    <t>764351837</t>
  </si>
  <si>
    <t xml:space="preserve">Demontáž háků, sklon do 45° </t>
  </si>
  <si>
    <t>stávající háky žlabů:     60</t>
  </si>
  <si>
    <t>764361230</t>
  </si>
  <si>
    <t xml:space="preserve">Okno střešní </t>
  </si>
  <si>
    <t>Z1:   2</t>
  </si>
  <si>
    <t>764361811</t>
  </si>
  <si>
    <t xml:space="preserve">Demontáž střešního okna ve vlnité krytině, do 45° </t>
  </si>
  <si>
    <t>střešní okna:    2</t>
  </si>
  <si>
    <t>764410850</t>
  </si>
  <si>
    <t xml:space="preserve">Demontáž oplechování parapetů,rš od 100 do 330 mm </t>
  </si>
  <si>
    <t>2NP:  1,22+1,3+1,18+1,32+1,53+1,35+1,33+1,33+1,32+1,32</t>
  </si>
  <si>
    <t>764451291</t>
  </si>
  <si>
    <t xml:space="preserve">Montáž původních odpadních svodů </t>
  </si>
  <si>
    <t>764451804</t>
  </si>
  <si>
    <t xml:space="preserve">Demontáž odpadních trub pro zpětné použití </t>
  </si>
  <si>
    <t>2*6</t>
  </si>
  <si>
    <t>764511650</t>
  </si>
  <si>
    <t xml:space="preserve">Oplechování parapetů TiZn , rš. 330 mm </t>
  </si>
  <si>
    <t>764521590</t>
  </si>
  <si>
    <t xml:space="preserve">Oplechování TiZn  RHEINZINK říms rš 180,plech </t>
  </si>
  <si>
    <t>764521650</t>
  </si>
  <si>
    <t>Oplechování říms TiZn RHEINZINK, rš. 230 mm plech</t>
  </si>
  <si>
    <t>553522603</t>
  </si>
  <si>
    <t>Hák okapový dl. 600  mm</t>
  </si>
  <si>
    <t>998764202</t>
  </si>
  <si>
    <t xml:space="preserve">Přesun hmot pro klempířské konstr., výšky do 12 m </t>
  </si>
  <si>
    <t>765</t>
  </si>
  <si>
    <t>Krytiny tvrdé</t>
  </si>
  <si>
    <t>765311813</t>
  </si>
  <si>
    <t xml:space="preserve">Demontáž krytiny  na sucho, pro použití </t>
  </si>
  <si>
    <t>krytina pro opravu omítek komínů:    6*3</t>
  </si>
  <si>
    <t>krytina pro výměnu oken:   4*2</t>
  </si>
  <si>
    <t>pro montáž oplechování římsy a okapy:  (19,215+10,07)*2*1</t>
  </si>
  <si>
    <t>765319111</t>
  </si>
  <si>
    <t xml:space="preserve">Montáž krytiny  střech jedn. na sucho </t>
  </si>
  <si>
    <t>998765202</t>
  </si>
  <si>
    <t xml:space="preserve">Přesun hmot pro krytiny tvrdé, výšky do 12 m </t>
  </si>
  <si>
    <t>766</t>
  </si>
  <si>
    <t>Konstrukce truhlářské</t>
  </si>
  <si>
    <t>711825999</t>
  </si>
  <si>
    <t xml:space="preserve">Dmtž všech doplńků bytů na stěnách </t>
  </si>
  <si>
    <t>celý objekt:    1</t>
  </si>
  <si>
    <t>766661112</t>
  </si>
  <si>
    <t xml:space="preserve">Montáž dveří do zárubně,otevíravých 1kř.do 0,8 m </t>
  </si>
  <si>
    <t>1PP:1</t>
  </si>
  <si>
    <t>1NP:9</t>
  </si>
  <si>
    <t>2NP: 8</t>
  </si>
  <si>
    <t>766661132</t>
  </si>
  <si>
    <t xml:space="preserve">Montáž dveří do zárubně,otevíravých 2kř.do 1,45 m </t>
  </si>
  <si>
    <t>9L:    1</t>
  </si>
  <si>
    <t>766661412</t>
  </si>
  <si>
    <t xml:space="preserve">Montáž dveří protipožár.1kř.do 80 cm, s kukátkem </t>
  </si>
  <si>
    <t>Vstupní dveře do bytů:</t>
  </si>
  <si>
    <t>1NP:   1</t>
  </si>
  <si>
    <t>2NP:   3</t>
  </si>
  <si>
    <t>766662811</t>
  </si>
  <si>
    <t xml:space="preserve">Demontáž prahů dveří 1křídlových </t>
  </si>
  <si>
    <t>766694112</t>
  </si>
  <si>
    <t xml:space="preserve">Montáž parapetních desek š.do 30 cm,dl.do 160 cm </t>
  </si>
  <si>
    <t>C:    1</t>
  </si>
  <si>
    <t>D:    2</t>
  </si>
  <si>
    <t>E:    1</t>
  </si>
  <si>
    <t>F:    1</t>
  </si>
  <si>
    <t>G:    1</t>
  </si>
  <si>
    <t>H:    2</t>
  </si>
  <si>
    <t>I:    2</t>
  </si>
  <si>
    <t>J:    1</t>
  </si>
  <si>
    <t>K.:    2</t>
  </si>
  <si>
    <t>L:    1</t>
  </si>
  <si>
    <t>M:    2</t>
  </si>
  <si>
    <t>N.:    5</t>
  </si>
  <si>
    <t>766812112</t>
  </si>
  <si>
    <t xml:space="preserve">Montáž kuchyňských linek dřev.na stěnu š.do 1,5 m </t>
  </si>
  <si>
    <t>1.10:    1</t>
  </si>
  <si>
    <t>766812113</t>
  </si>
  <si>
    <t xml:space="preserve">Montáž kuchyňských linek dřev.na stěnu š.do 1,8 m </t>
  </si>
  <si>
    <t>1.06:    1</t>
  </si>
  <si>
    <t>2.04:    1</t>
  </si>
  <si>
    <t>60775308</t>
  </si>
  <si>
    <t>Parapet interiér DTD EGGER šíře 500 mm  s nosem</t>
  </si>
  <si>
    <t>28,09*1,1</t>
  </si>
  <si>
    <t>61160102</t>
  </si>
  <si>
    <t>Dveře vnitřní hladké plné 1kř. 70x197 bílé</t>
  </si>
  <si>
    <t>L5:</t>
  </si>
  <si>
    <t>1.05:   1</t>
  </si>
  <si>
    <t>1.09:   2</t>
  </si>
  <si>
    <t>2.03:   1</t>
  </si>
  <si>
    <t>2.07:   1</t>
  </si>
  <si>
    <t>2.10.:   1</t>
  </si>
  <si>
    <t>2P:</t>
  </si>
  <si>
    <t>1.03:   1</t>
  </si>
  <si>
    <t>61160186</t>
  </si>
  <si>
    <t>Dveře vnitřní hladké plné 1 kříd. 80x197 lak A</t>
  </si>
  <si>
    <t>1.01:   1</t>
  </si>
  <si>
    <t>1.06:   1</t>
  </si>
  <si>
    <t>1.07:   1</t>
  </si>
  <si>
    <t>1.08:   1</t>
  </si>
  <si>
    <t>1.11:   1</t>
  </si>
  <si>
    <t>2.04:   1</t>
  </si>
  <si>
    <t>2.05:   1</t>
  </si>
  <si>
    <t>2.08:   1</t>
  </si>
  <si>
    <t>2.11:   1</t>
  </si>
  <si>
    <t>2.12:   1</t>
  </si>
  <si>
    <t>61160281</t>
  </si>
  <si>
    <t>Dveře vnitřní hladké plné 2 kříd. 125x197 nevytápěný prostor</t>
  </si>
  <si>
    <t>61160999</t>
  </si>
  <si>
    <t>Dveře vnitřní hladké plné 1 kříd. 72x144 nevytápěný prostor</t>
  </si>
  <si>
    <t>61165310</t>
  </si>
  <si>
    <t>Dveře vnitřní protipožární 80x197 cm dýha mahagon</t>
  </si>
  <si>
    <t>vstupní dveře do bytů:</t>
  </si>
  <si>
    <t>L3:  2</t>
  </si>
  <si>
    <t>P3:  2</t>
  </si>
  <si>
    <t>61581620</t>
  </si>
  <si>
    <t>Linka kuchyňská atypická 120 cm</t>
  </si>
  <si>
    <t>61581622.A</t>
  </si>
  <si>
    <t>Linka kuchyňská atypická 180 cm</t>
  </si>
  <si>
    <t>998766203</t>
  </si>
  <si>
    <t xml:space="preserve">Přesun hmot pro truhlářské konstr., výšky do 24 m </t>
  </si>
  <si>
    <t>767</t>
  </si>
  <si>
    <t>Konstrukce zámečnické</t>
  </si>
  <si>
    <t>767165111</t>
  </si>
  <si>
    <t xml:space="preserve">Mtž zábradlí rovné madlo šroub </t>
  </si>
  <si>
    <t>schodiště z 1 do 2 NP:    2,7+3</t>
  </si>
  <si>
    <t>767889554</t>
  </si>
  <si>
    <t>Stříšky nad vstupy z ploché  a profilové oceli + nezkapávající polykarbonát š.1600 mm M+D</t>
  </si>
  <si>
    <t>767995101</t>
  </si>
  <si>
    <t>Výroba a montáž  tyčového zábradlí schodiště v. 100 cm,dl.120 cm povrchová úprava barva</t>
  </si>
  <si>
    <t>55346992</t>
  </si>
  <si>
    <t>Dřevěné madlo v kovových úchytech</t>
  </si>
  <si>
    <t>998767202</t>
  </si>
  <si>
    <t xml:space="preserve">Přesun hmot pro zámečnické konstr., výšky do 12 m </t>
  </si>
  <si>
    <t>769</t>
  </si>
  <si>
    <t>Otvorové prvky z plastu</t>
  </si>
  <si>
    <t>769000001</t>
  </si>
  <si>
    <t xml:space="preserve">Montáž plastových dveří </t>
  </si>
  <si>
    <t>A:     1</t>
  </si>
  <si>
    <t>B:     2</t>
  </si>
  <si>
    <t>769000010</t>
  </si>
  <si>
    <t xml:space="preserve">Montáž plastových oken s vypěněním </t>
  </si>
  <si>
    <t>C:    (1,2+1,4)*2</t>
  </si>
  <si>
    <t>D:    (1,26+1,4)*2*2</t>
  </si>
  <si>
    <t>E:    (1,47+1,4)*2</t>
  </si>
  <si>
    <t>F:    (1,53+1,4)*2</t>
  </si>
  <si>
    <t>G:    (1,3+1,4)*2</t>
  </si>
  <si>
    <t>H:    (1,3+0,6)*2*2</t>
  </si>
  <si>
    <t>I:    (1,38+1,4)*2*2</t>
  </si>
  <si>
    <t>J:    (1,22+1,24)*2</t>
  </si>
  <si>
    <t>K.:    (1,3+1,24)*2*2</t>
  </si>
  <si>
    <t>L:    (1,18+1,24)*2</t>
  </si>
  <si>
    <t>M:    (1,53+1,24)*2*2</t>
  </si>
  <si>
    <t>N.:    (1,33+1,24)*2*5</t>
  </si>
  <si>
    <t>61143041</t>
  </si>
  <si>
    <t>Okno plastové dvojkřídlé,otevíratelné a sklápěcí 2dvojsklo,mikroventilace,bíle</t>
  </si>
  <si>
    <t>61143790.A</t>
  </si>
  <si>
    <t>Dveře vchodové plast  900x2200 otevíravé,otvíravé částečně prosklení izol.2sklo,bíle,bezpeč.kování</t>
  </si>
  <si>
    <t>A:      1</t>
  </si>
  <si>
    <t>B:      1</t>
  </si>
  <si>
    <t>771</t>
  </si>
  <si>
    <t>Podlahy z dlaždic a obklady</t>
  </si>
  <si>
    <t>771101115</t>
  </si>
  <si>
    <t>Vyrovnání podkladů samonivelační hmotou včetně materiálu</t>
  </si>
  <si>
    <t>2.01:    15,90</t>
  </si>
  <si>
    <t>2.03:   4,10</t>
  </si>
  <si>
    <t>2.06:   2,50</t>
  </si>
  <si>
    <t>2.07:   4,60</t>
  </si>
  <si>
    <t>2.09:  3,80</t>
  </si>
  <si>
    <t>2.10:  4,30</t>
  </si>
  <si>
    <t>771101210</t>
  </si>
  <si>
    <t>Penetrace podkladu pod dlažby penetrační nátěr A</t>
  </si>
  <si>
    <t>771473112</t>
  </si>
  <si>
    <t xml:space="preserve">Mtž sokl keram rovný lepidlo -90 </t>
  </si>
  <si>
    <t>1.01:   (3,47+4,15)*2</t>
  </si>
  <si>
    <t>1.02:   (3,95+4,9)*2</t>
  </si>
  <si>
    <t>1.07:   (2,27+2,55)*2</t>
  </si>
  <si>
    <t>2.01:  (5,82+4,49)*2</t>
  </si>
  <si>
    <t>2.02:  (1,9+1,6)*2</t>
  </si>
  <si>
    <t>2.06:  (1,3+1,9)*2</t>
  </si>
  <si>
    <t>2.09:  (2,15+1,6)*2</t>
  </si>
  <si>
    <t>771575109</t>
  </si>
  <si>
    <t>Montáž podlah keram.,hladké, tmel, 30x30 cm flexibilní spárovací hmota, a epidlo</t>
  </si>
  <si>
    <t>1.01:   15,20</t>
  </si>
  <si>
    <t>1.03:     3,10</t>
  </si>
  <si>
    <t>1.05:   4,80</t>
  </si>
  <si>
    <t>1.07:   6,30</t>
  </si>
  <si>
    <t>1.08:   3,20</t>
  </si>
  <si>
    <t>1.09:   3,30</t>
  </si>
  <si>
    <t>771579791</t>
  </si>
  <si>
    <t xml:space="preserve">Příplatek za plochu podlah keram. do 5 m2 jednotl. </t>
  </si>
  <si>
    <t>59764240</t>
  </si>
  <si>
    <t>Dlažba   vysokozázěžová  protiskluzová min.koofici  R 9 ,300x300x9 mm</t>
  </si>
  <si>
    <t>sokl:(0,1*84,1)*1,2</t>
  </si>
  <si>
    <t>plocha:87*1,1</t>
  </si>
  <si>
    <t>998771201</t>
  </si>
  <si>
    <t xml:space="preserve">Přesun hmot pro podlahy z dlaždic, výšky do 6 m </t>
  </si>
  <si>
    <t>776</t>
  </si>
  <si>
    <t>Podlahy povlakové</t>
  </si>
  <si>
    <t>776101121</t>
  </si>
  <si>
    <t xml:space="preserve">Provedení penetrace podkladu </t>
  </si>
  <si>
    <t>1.06:   22,30</t>
  </si>
  <si>
    <t>1.11:  16,30</t>
  </si>
  <si>
    <t>2.05:  23,60</t>
  </si>
  <si>
    <t>2.12:  16</t>
  </si>
  <si>
    <t>776401800</t>
  </si>
  <si>
    <t>Demontáž soklíků nebo lišt, pryžových nebo z PVC odstranění a uložení na hromady</t>
  </si>
  <si>
    <t>pokoj:   (4,54+4,53)*2</t>
  </si>
  <si>
    <t xml:space="preserve">  (4,59+2,84)*2</t>
  </si>
  <si>
    <t xml:space="preserve">  (5,67+2,82)*2</t>
  </si>
  <si>
    <t xml:space="preserve">  (3,16+4,98)*2</t>
  </si>
  <si>
    <t>pokoj:  (3+4,95)*2</t>
  </si>
  <si>
    <t xml:space="preserve">  (4,95+3,11)*2</t>
  </si>
  <si>
    <t xml:space="preserve">  (5,7+3,7)*2</t>
  </si>
  <si>
    <t xml:space="preserve">  (5,86+3,9)*2</t>
  </si>
  <si>
    <t xml:space="preserve">  (5,86+4,7)*2</t>
  </si>
  <si>
    <t>776421100</t>
  </si>
  <si>
    <t>Lepení podlahových soklíků z PVC a vinylu včetně dodávky soklíku PVC</t>
  </si>
  <si>
    <t>1.04:   (2,79+2,84)*2</t>
  </si>
  <si>
    <t>1.06:   (4,54+4,53)*2</t>
  </si>
  <si>
    <t>1.10:   (4,98+5,67)*2</t>
  </si>
  <si>
    <t>1.11:   (2,82+5,67)*2</t>
  </si>
  <si>
    <t>2.04:   (4,7+4,16)*2</t>
  </si>
  <si>
    <t>2.05:   (3,9+5,86)*2</t>
  </si>
  <si>
    <t>2.08:   (5,7+3,49)*2</t>
  </si>
  <si>
    <t>2.11:   (3,49+4,95)*2</t>
  </si>
  <si>
    <t>2.12:   (4,95+3,24)*2</t>
  </si>
  <si>
    <t>776511820</t>
  </si>
  <si>
    <t xml:space="preserve">Odstranění PVC a koberců lepených s podložkou </t>
  </si>
  <si>
    <t xml:space="preserve">2NP:  </t>
  </si>
  <si>
    <t>pokoj:   24,6+16,6+21,3+23,4+27,5</t>
  </si>
  <si>
    <t xml:space="preserve">  </t>
  </si>
  <si>
    <t>776521100</t>
  </si>
  <si>
    <t>Lepení povlak.podlah z pásů PVC na Chemopren včetně podlahoviny , tl. 2,0 mm</t>
  </si>
  <si>
    <t>776990111</t>
  </si>
  <si>
    <t xml:space="preserve">Vyrovnání samoniv stěrkou tl3 15MPa </t>
  </si>
  <si>
    <t>998776201</t>
  </si>
  <si>
    <t xml:space="preserve">Přesun hmot pro podlahy povlakové, výšky do 6 m </t>
  </si>
  <si>
    <t>781</t>
  </si>
  <si>
    <t>Obklady keramické</t>
  </si>
  <si>
    <t>781415015</t>
  </si>
  <si>
    <t>Montáž obkladů stěn, porovin.,tmel, 20x20,30x15 cm lepidlo + spárovací hmota</t>
  </si>
  <si>
    <t>1.05:  (1,7+2,84)*2*2</t>
  </si>
  <si>
    <t>1.03:  (2,35+1,35)*2*2</t>
  </si>
  <si>
    <t>1.08:  (1,6+1,99)*2*2</t>
  </si>
  <si>
    <t>1.09:  (0,99+1,7)*2*2</t>
  </si>
  <si>
    <t xml:space="preserve">  (0,9+1,7)*2*2</t>
  </si>
  <si>
    <t>2.10:  (2,7+1,6)*2*2</t>
  </si>
  <si>
    <t>2.07:  (2,69+1,8)*2*2</t>
  </si>
  <si>
    <t>2.03:  (2,65+1,6)*2*2</t>
  </si>
  <si>
    <t>597813625</t>
  </si>
  <si>
    <t>Obklad dle investora</t>
  </si>
  <si>
    <t>998781201</t>
  </si>
  <si>
    <t xml:space="preserve">Přesun hmot pro obklady keramické, výšky do 6 m </t>
  </si>
  <si>
    <t>784</t>
  </si>
  <si>
    <t>Malby</t>
  </si>
  <si>
    <t>784111401</t>
  </si>
  <si>
    <t xml:space="preserve">Penetrace omítek nátěrem  1x </t>
  </si>
  <si>
    <t xml:space="preserve">  15,20</t>
  </si>
  <si>
    <t xml:space="preserve">  12,70</t>
  </si>
  <si>
    <t>1.03:  (2,7+1,5)*2*0,5</t>
  </si>
  <si>
    <t>3,1</t>
  </si>
  <si>
    <t xml:space="preserve">   8,50</t>
  </si>
  <si>
    <t>22,30</t>
  </si>
  <si>
    <t xml:space="preserve">  6,30</t>
  </si>
  <si>
    <t>1.08: (1,6+1,99)*0,5</t>
  </si>
  <si>
    <t xml:space="preserve"> 3,20</t>
  </si>
  <si>
    <t>1.09: ((1,7*4)+(1,99*2)*0,5)</t>
  </si>
  <si>
    <t xml:space="preserve">  3,30</t>
  </si>
  <si>
    <t>3,30</t>
  </si>
  <si>
    <t>16,30</t>
  </si>
  <si>
    <t xml:space="preserve">   15,90</t>
  </si>
  <si>
    <t>2.03: (2,65+1,6)*2*0,5</t>
  </si>
  <si>
    <t xml:space="preserve"> 4,10</t>
  </si>
  <si>
    <t xml:space="preserve"> 19,60</t>
  </si>
  <si>
    <t xml:space="preserve">  23,20</t>
  </si>
  <si>
    <t xml:space="preserve"> 2,50</t>
  </si>
  <si>
    <t xml:space="preserve"> 4,60</t>
  </si>
  <si>
    <t xml:space="preserve"> 16</t>
  </si>
  <si>
    <t>3,80</t>
  </si>
  <si>
    <t>4,30</t>
  </si>
  <si>
    <t xml:space="preserve"> 16,60</t>
  </si>
  <si>
    <t>784195112</t>
  </si>
  <si>
    <t xml:space="preserve">Malba tekutá , bílá, 2 x </t>
  </si>
  <si>
    <t>stropy:</t>
  </si>
  <si>
    <t>1.01:    15,2</t>
  </si>
  <si>
    <t>1.03:  3,1</t>
  </si>
  <si>
    <t>1.06:    22,3</t>
  </si>
  <si>
    <t>1.07:    6,3</t>
  </si>
  <si>
    <t>1.08: 3,2</t>
  </si>
  <si>
    <t>1.09: 3,3</t>
  </si>
  <si>
    <t>1.10:   3,3</t>
  </si>
  <si>
    <t>1.11:    16,3</t>
  </si>
  <si>
    <t>2.02:3,2</t>
  </si>
  <si>
    <t>2.03:4,1</t>
  </si>
  <si>
    <t>2.04:19,6</t>
  </si>
  <si>
    <t>2.05:23,2</t>
  </si>
  <si>
    <t>2.06: 2,5</t>
  </si>
  <si>
    <t>2.07:4,6</t>
  </si>
  <si>
    <t>2.08: 16</t>
  </si>
  <si>
    <t>2.09:3,8</t>
  </si>
  <si>
    <t>2.10:4,30</t>
  </si>
  <si>
    <t>2.11: 16,60</t>
  </si>
  <si>
    <t>2.12:16</t>
  </si>
  <si>
    <t>784195122</t>
  </si>
  <si>
    <t xml:space="preserve">Malba tekutá , barva, 2 x </t>
  </si>
  <si>
    <t>Stěny:</t>
  </si>
  <si>
    <t>784402801</t>
  </si>
  <si>
    <t xml:space="preserve">Odstranění malby oškrábáním v místnosti H do 3,8 m </t>
  </si>
  <si>
    <t>1NP stropy:</t>
  </si>
  <si>
    <t>M21</t>
  </si>
  <si>
    <t>Elektromontáže</t>
  </si>
  <si>
    <t>00147856</t>
  </si>
  <si>
    <t xml:space="preserve">Elektroinstalace včetně revizní zprávy </t>
  </si>
  <si>
    <t>210182081</t>
  </si>
  <si>
    <t xml:space="preserve">Dmtž  elektroinstalace </t>
  </si>
  <si>
    <t>M24</t>
  </si>
  <si>
    <t>Montáže vzduchotechnických zařízení</t>
  </si>
  <si>
    <t>240348101</t>
  </si>
  <si>
    <t xml:space="preserve">D+M odtahový ventilátor </t>
  </si>
  <si>
    <t>240348102</t>
  </si>
  <si>
    <t>Potrubí VZT,odvětrávací komínek nad střechou, ,stavební přípomoce</t>
  </si>
  <si>
    <t>D96</t>
  </si>
  <si>
    <t>Přesuny suti a vybouraných hmot</t>
  </si>
  <si>
    <t>979011111</t>
  </si>
  <si>
    <t xml:space="preserve">Svislá doprava suti a vybour. hmot za 2.NP a 1.PP </t>
  </si>
  <si>
    <t>979011121</t>
  </si>
  <si>
    <t xml:space="preserve">Příplatek za každé další podlaží 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</si>
  <si>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</si>
  <si>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</si>
  <si>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</si>
  <si>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</si>
  <si>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979082111</t>
  </si>
  <si>
    <t xml:space="preserve">Vnitrostaveništní doprava suti do 10 m </t>
  </si>
  <si>
    <t>979082121</t>
  </si>
  <si>
    <t xml:space="preserve">Příplatek k vnitrost. dopravě suti za dalších 5 m </t>
  </si>
  <si>
    <t>979091295</t>
  </si>
  <si>
    <t xml:space="preserve">Příplatek za vodo.přemístění suti při rekonstrukci </t>
  </si>
  <si>
    <t>979990001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</si>
  <si>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</si>
  <si>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</si>
  <si>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</si>
  <si>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</si>
  <si>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</si>
  <si>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</si>
  <si>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</si>
  <si>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</si>
  <si>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</si>
  <si>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Stavební úpravy objektu Schoellerova 11</t>
  </si>
  <si>
    <t>Sociální byty</t>
  </si>
  <si>
    <t>ZTI</t>
  </si>
  <si>
    <t>Vypracoval:  L. Poláková</t>
  </si>
  <si>
    <t>Datum: 06/2016</t>
  </si>
  <si>
    <t>Pos.č.</t>
  </si>
  <si>
    <t>popis výkonu</t>
  </si>
  <si>
    <t>m.j.</t>
  </si>
  <si>
    <t>jedn. cena</t>
  </si>
  <si>
    <t>Cena bez DPH</t>
  </si>
  <si>
    <t>VNITŘNÍ KANALIZACE</t>
  </si>
  <si>
    <t>Potrubí z trub plastových hrdlových, typ HT   DN 40</t>
  </si>
  <si>
    <t>Potrubí z trub plastových hrdlových, typ HT   DN 50</t>
  </si>
  <si>
    <t>Potrubí z trub plastových hrdlových, typ HT   DN 70</t>
  </si>
  <si>
    <t>Potrubí z trub plastových hrdlových, typ HT   DN 100</t>
  </si>
  <si>
    <t>Tvarovky HT</t>
  </si>
  <si>
    <t>Čistící kus  HT</t>
  </si>
  <si>
    <t>Potrubí z trub plastových hrdlových, typ KG   DN 100</t>
  </si>
  <si>
    <t>Potrubí z trub plastových hrdlových, typ KG   DN 125</t>
  </si>
  <si>
    <t>Potrubí z trub plastových hrdlových, typ KG   DN 150</t>
  </si>
  <si>
    <t>Tvarovky KG</t>
  </si>
  <si>
    <t>Ventilační hlavice HL810</t>
  </si>
  <si>
    <t>Podomítková zápachová uzávěrka HL405</t>
  </si>
  <si>
    <t>Umývadlová zápachová uzávěrka</t>
  </si>
  <si>
    <t>Dřezová zápachová uzávěrka</t>
  </si>
  <si>
    <t>Sprchová zápachová uzávěrka</t>
  </si>
  <si>
    <t>Zápachová uzávěrka kondenzátu kotle</t>
  </si>
  <si>
    <t>Revizní dvířka plastová 300/300mm</t>
  </si>
  <si>
    <t>Montáž potrubí</t>
  </si>
  <si>
    <t>Zkouška těsnosti</t>
  </si>
  <si>
    <t>Revizní šachta betonová skružová DN 1000, poklop</t>
  </si>
  <si>
    <t>Revizní šachta plastová DN 600, poklop</t>
  </si>
  <si>
    <t>Zemní práce (výkopy rýhy pro potrubí, lože, zához)</t>
  </si>
  <si>
    <t>Doprava</t>
  </si>
  <si>
    <t>soub</t>
  </si>
  <si>
    <t>VNITŘNÍ VODOVOD</t>
  </si>
  <si>
    <t>Potrubí z trub plastových, PPR, PN16 16x2,1</t>
  </si>
  <si>
    <t>Potrubí z trub plastových, PPR, PN16 20x2,8</t>
  </si>
  <si>
    <t>Potrubí z trub plastových, PPR, PN16 25x3,5</t>
  </si>
  <si>
    <t>Potrubí z trub plastových, Stabi 20x2,8</t>
  </si>
  <si>
    <t>Potrubí z trub plastových, Stabi 25x3,5</t>
  </si>
  <si>
    <t>Potrubí z trub plastových, Stabi 32x4,4</t>
  </si>
  <si>
    <t>Potrubí z trub polyetylenových 40x3,7 (podsyp,výkop, zásyp)</t>
  </si>
  <si>
    <t>Tvarovky</t>
  </si>
  <si>
    <t>Nástěnné koleno</t>
  </si>
  <si>
    <t>Izolace návleková 32x9</t>
  </si>
  <si>
    <t>Izolace návleková 25x9</t>
  </si>
  <si>
    <t>Izolace návleková 20x9</t>
  </si>
  <si>
    <t>Izolace návleková 16x9</t>
  </si>
  <si>
    <t>Izolace návleková 32x13</t>
  </si>
  <si>
    <t>Izolace návleková 25x13</t>
  </si>
  <si>
    <t>Izolace návleková 20x13</t>
  </si>
  <si>
    <t>Kohout kulový  DN 25</t>
  </si>
  <si>
    <t>Kohout kulový  DN 32</t>
  </si>
  <si>
    <t>Kohout kulový výtokový DN 15</t>
  </si>
  <si>
    <t>Kohout kulový rohový  DN 15</t>
  </si>
  <si>
    <t>Kohout kulový rohový pračkový  DN 15</t>
  </si>
  <si>
    <t>Nezámrzná výtoková armatura Kemper</t>
  </si>
  <si>
    <t>Napojovací sada zásobníku TUV s cirkulací (vč. čerpadla)</t>
  </si>
  <si>
    <t>Umývadlová stojánková baterie</t>
  </si>
  <si>
    <t>Dřezová stojánková baterie</t>
  </si>
  <si>
    <t>Sprchová nástěnná baterie</t>
  </si>
  <si>
    <t>Dřezová nástěnná baterie</t>
  </si>
  <si>
    <t>Vodoměr na SV, do 1,5m3/h</t>
  </si>
  <si>
    <t>Vodoměr na TV, do 1,5m3/h</t>
  </si>
  <si>
    <t>Kompletace baterií</t>
  </si>
  <si>
    <t>Vodoměrná šachta typová plastová, DN 1200 mm, poklop</t>
  </si>
  <si>
    <t>Vodoměrná sestava komplet</t>
  </si>
  <si>
    <t>Připevňovací materiál</t>
  </si>
  <si>
    <t>Tlaková zkouška</t>
  </si>
  <si>
    <t>ZAŘIZOVACÍ PŘEDMĚTY</t>
  </si>
  <si>
    <t>Umývadlo</t>
  </si>
  <si>
    <t>Umývadlo pro TP</t>
  </si>
  <si>
    <t>Klozet kombi</t>
  </si>
  <si>
    <t>Klozet kombi pro TP, sada madel</t>
  </si>
  <si>
    <t>Sprchový kout rohový 900 mm</t>
  </si>
  <si>
    <t>Výlevka plastová závěsná</t>
  </si>
  <si>
    <t>Dřez</t>
  </si>
  <si>
    <t>součást kuch. linky</t>
  </si>
  <si>
    <t>Kompletace zařizovacích předmětů (vč. dřezu)</t>
  </si>
  <si>
    <t>STAVEBNÍ PŘÍPOMOCE</t>
  </si>
  <si>
    <t>Drážky ve stěnách pro potrubní rozvody</t>
  </si>
  <si>
    <t>SDK zaplentování viditelných rozvodů</t>
  </si>
  <si>
    <t>Revizní dvířka</t>
  </si>
  <si>
    <t>Drenážní potrubí kolem objektu DN 80, dl. 70 m</t>
  </si>
  <si>
    <t>Revizní plastové šachty na drenáži v rozích DN 300</t>
  </si>
  <si>
    <t>Zasakovací drenážní pero</t>
  </si>
  <si>
    <t>Objekt pro sociální bydlení</t>
  </si>
  <si>
    <t>Schoellerova 11/99, Praha 9</t>
  </si>
  <si>
    <t>ROZVOD PLYNU</t>
  </si>
  <si>
    <t>Vypracoval:  R. Mrňák</t>
  </si>
  <si>
    <t>Cena</t>
  </si>
  <si>
    <t>PL-01</t>
  </si>
  <si>
    <t>Potrubí z mědi pro plyn 28x1,5, vč. tvarovek</t>
  </si>
  <si>
    <t>PL-02</t>
  </si>
  <si>
    <t>Potrubí z PE pro plynu 32x3, vč. tvarovek</t>
  </si>
  <si>
    <t>PL-03</t>
  </si>
  <si>
    <t>Chráničky potrubí ocelová trubka</t>
  </si>
  <si>
    <t>PL-04</t>
  </si>
  <si>
    <t>Kulový kohout plynový  DN 25</t>
  </si>
  <si>
    <t>PL-05</t>
  </si>
  <si>
    <t>Plynoměr G6</t>
  </si>
  <si>
    <t>PL-06</t>
  </si>
  <si>
    <t>Regulátor plynu B10</t>
  </si>
  <si>
    <t>PL-07</t>
  </si>
  <si>
    <t>Přechoda PE/Cu DN25</t>
  </si>
  <si>
    <t>PL-08</t>
  </si>
  <si>
    <t>PL-09</t>
  </si>
  <si>
    <t>Montáž plynových armatur</t>
  </si>
  <si>
    <t>PL-10</t>
  </si>
  <si>
    <t>Odvzdušnění a napuštění potrubí</t>
  </si>
  <si>
    <t>PL-11</t>
  </si>
  <si>
    <t>Označení potrubí</t>
  </si>
  <si>
    <t>PL-12</t>
  </si>
  <si>
    <t>Připojení a odzkoušení plynových spotřebičů</t>
  </si>
  <si>
    <t>PL-13</t>
  </si>
  <si>
    <t>PL-14</t>
  </si>
  <si>
    <t>Revize</t>
  </si>
  <si>
    <t>PL-15</t>
  </si>
  <si>
    <t>VYTÁPĚNÍ</t>
  </si>
  <si>
    <t>TOP-01</t>
  </si>
  <si>
    <t>Potrubí z mědi Sanco, 12x1, vč. tvarovek</t>
  </si>
  <si>
    <t>TOP-02</t>
  </si>
  <si>
    <t>Potrubí z mědi Sanco, 15x1, vč. tvarovek</t>
  </si>
  <si>
    <t>TOP-03</t>
  </si>
  <si>
    <t>Potrubí z mědi Sanco, 18x1, vč. tvarovek</t>
  </si>
  <si>
    <t>TOP-04</t>
  </si>
  <si>
    <t>Potrubí z mědi Sanco, 22x1, vč. tvarovek</t>
  </si>
  <si>
    <t>TOP-05</t>
  </si>
  <si>
    <t>Potrubí z mědi Sanco, 28x1,5, vč. tvarovek</t>
  </si>
  <si>
    <t>TOP-06</t>
  </si>
  <si>
    <t>Izolace potrubí Tubolit 12x9</t>
  </si>
  <si>
    <t>TOP-07</t>
  </si>
  <si>
    <t>Izolace potrubí Tubolit 15x9</t>
  </si>
  <si>
    <t>TOP-08</t>
  </si>
  <si>
    <t>Izolace potrubí Tubolit 18x9</t>
  </si>
  <si>
    <t>TOP-09</t>
  </si>
  <si>
    <t>Izolace potrubí Tubolit 22x9</t>
  </si>
  <si>
    <t>TOP-10</t>
  </si>
  <si>
    <t>Izolace potrubí Tubolit 28x9</t>
  </si>
  <si>
    <t>TOP-11</t>
  </si>
  <si>
    <t>Otopné těleso Korado Radik VK 10-050040-60</t>
  </si>
  <si>
    <t>TOP-12</t>
  </si>
  <si>
    <t>Otopné těleso Korado Radik VK 11-050040-60</t>
  </si>
  <si>
    <t>TOP-13</t>
  </si>
  <si>
    <t>Otopné těleso Korado Radik VK 11-050060-60</t>
  </si>
  <si>
    <t>TOP-14</t>
  </si>
  <si>
    <t>Otopné těleso Korado Radik VK 11-050070-60</t>
  </si>
  <si>
    <t>TOP-15</t>
  </si>
  <si>
    <t>Otopné těleso Korado Radik VK 11-050080-60</t>
  </si>
  <si>
    <t>TOP-16</t>
  </si>
  <si>
    <t>Otopné těleso Korado Radik VK 11-050090-60</t>
  </si>
  <si>
    <t>TOP-17</t>
  </si>
  <si>
    <t>Otopné těleso Korado Radik VK 11-050100-60</t>
  </si>
  <si>
    <t>TOP-18</t>
  </si>
  <si>
    <t>Otopné těleso Korado Radik VK 11-050110-60</t>
  </si>
  <si>
    <t>TOP-19</t>
  </si>
  <si>
    <t>Otopné těleso Korado Radik VK 11-050120-60</t>
  </si>
  <si>
    <t>TOP-20</t>
  </si>
  <si>
    <t>Šroubení Heimeier Vekolux + svorné šroubení</t>
  </si>
  <si>
    <t>TOP-21</t>
  </si>
  <si>
    <t>Termostatická hlavice typu VK</t>
  </si>
  <si>
    <t>TOP-22</t>
  </si>
  <si>
    <t>Navrtávací konzoly pro otopná tělesa (sada)</t>
  </si>
  <si>
    <t>TOP-23</t>
  </si>
  <si>
    <t>Otopné těleso Korado Koralux Classic KLC-M 1820/450</t>
  </si>
  <si>
    <t>TOP-24</t>
  </si>
  <si>
    <t>Napoj. středová sada HM, vč. termostat. hlavice + svorné šroubení</t>
  </si>
  <si>
    <t>TOP-25</t>
  </si>
  <si>
    <t>Plynový kotel Geminox THRs 5-25DC + odkouření a přívod vzduchu + ekvitermní regulace + napojovací sada</t>
  </si>
  <si>
    <t>TOP-26</t>
  </si>
  <si>
    <t>Nepřímot. zásobník TUV o objemu 300lt Austria Email HR300</t>
  </si>
  <si>
    <t>TOP-27</t>
  </si>
  <si>
    <t>Uzavřená expanzní nádoba 18lt</t>
  </si>
  <si>
    <t>TOP-28</t>
  </si>
  <si>
    <t>Kulový ventil kovový s páčkou DN 15</t>
  </si>
  <si>
    <t>TOP-29</t>
  </si>
  <si>
    <t>Vypouštěcí kohout DN 15</t>
  </si>
  <si>
    <t>TOP-30</t>
  </si>
  <si>
    <t>Montáž potrubí (Cu)</t>
  </si>
  <si>
    <t>TOP-31</t>
  </si>
  <si>
    <t>Montáž otopných těles</t>
  </si>
  <si>
    <t>TOP-32</t>
  </si>
  <si>
    <t>Montáž kotelny</t>
  </si>
  <si>
    <t>TOP-33</t>
  </si>
  <si>
    <t>Regulace systému a topná zkouška</t>
  </si>
  <si>
    <t>TOP-34</t>
  </si>
  <si>
    <t>TOP-35</t>
  </si>
  <si>
    <t>OBJ. SOC. BYDLENÍ, P9 - TŘEBORADICE</t>
  </si>
  <si>
    <t/>
  </si>
  <si>
    <t>ELEKTROINSTALACE</t>
  </si>
  <si>
    <t>Výrobce</t>
  </si>
  <si>
    <t>jed. mon.</t>
  </si>
  <si>
    <t>celk. mont.</t>
  </si>
  <si>
    <t>jedn. mat.</t>
  </si>
  <si>
    <t>celk. mat.</t>
  </si>
  <si>
    <t>celkem mat.+mont.</t>
  </si>
  <si>
    <t xml:space="preserve">Svítidlo"A" </t>
  </si>
  <si>
    <t xml:space="preserve">Svítidlo"B" </t>
  </si>
  <si>
    <t xml:space="preserve">Svítidlo"C" </t>
  </si>
  <si>
    <t>Svítidlo"D"</t>
  </si>
  <si>
    <t>Svítidlo"E"</t>
  </si>
  <si>
    <t>Svítidlo"NO"</t>
  </si>
  <si>
    <t>Spínač 1pólový, bílý</t>
  </si>
  <si>
    <t>Spínač sériový, bílý</t>
  </si>
  <si>
    <t>Spínač střídavý, bílý</t>
  </si>
  <si>
    <t>Spínač křížový, bílý</t>
  </si>
  <si>
    <t>Tlačítkový ovladač s orientační doutnavkou, bílý</t>
  </si>
  <si>
    <t>Zvonkové tlačítko, bílé</t>
  </si>
  <si>
    <t>Zvonkové tlačítko, venkovní, bílé</t>
  </si>
  <si>
    <t>Zásuvka 1pólová, bílá</t>
  </si>
  <si>
    <t>Zásuvka telefonní, dvojitá, bílá</t>
  </si>
  <si>
    <t>Zásuvka TV, bílá</t>
  </si>
  <si>
    <t>Kabel CYKY (O) 2x1,5</t>
  </si>
  <si>
    <t>Kabel CYKY (O) 3x1,5</t>
  </si>
  <si>
    <t>Kabel CYKY (J) 3x1,5</t>
  </si>
  <si>
    <t>Kabel CYKY (O) 4x1,5</t>
  </si>
  <si>
    <t>Kabel CYKY (J) 3x2,5</t>
  </si>
  <si>
    <t>Kabel CYKY (J) 5x2,5</t>
  </si>
  <si>
    <t>Kabel CYKY 4x10</t>
  </si>
  <si>
    <t>Kabel CYKY 3x25+16</t>
  </si>
  <si>
    <t>Vodič CYY 6</t>
  </si>
  <si>
    <t>Vodič CYY 10</t>
  </si>
  <si>
    <t>Vodič CYY 16</t>
  </si>
  <si>
    <t>Kabel SYKY 4x0,6</t>
  </si>
  <si>
    <t>Kabel SYKFY 5XN0,8</t>
  </si>
  <si>
    <t>Koaxiální kabel (TV)</t>
  </si>
  <si>
    <t>Vodič U 0,6 (DTLF)</t>
  </si>
  <si>
    <t xml:space="preserve">Přístrojová krabice </t>
  </si>
  <si>
    <t>Instalační krabice vč. svorkovníce</t>
  </si>
  <si>
    <t>Krabice KT 250 vč. svorkovníce</t>
  </si>
  <si>
    <t>Plastová trubka do 16 mm (pod omítku)</t>
  </si>
  <si>
    <t xml:space="preserve">Plastová trubka 42 mm </t>
  </si>
  <si>
    <t>Jistič 3x20 A/B</t>
  </si>
  <si>
    <t>Jistič 3x25 A/B</t>
  </si>
  <si>
    <t>Rozvaděč "RE" (6x 3fáz. elektroměr vč. jištění)</t>
  </si>
  <si>
    <t>Rozvaděč "RD"</t>
  </si>
  <si>
    <t>Rozvaděč "RK"</t>
  </si>
  <si>
    <t>Rozvaděč "RBx"</t>
  </si>
  <si>
    <t>Rozvaděč "R-STA"</t>
  </si>
  <si>
    <t>Domácí telefon, nástěnný, bílý</t>
  </si>
  <si>
    <t>Zvonkové tablo (6 tlačítek) + elektrický vrátný</t>
  </si>
  <si>
    <t>Elektrický zámek</t>
  </si>
  <si>
    <t>Elektrický zvonek</t>
  </si>
  <si>
    <t>Demontáž stávajících svodů</t>
  </si>
  <si>
    <t>Jímací vodič FeZm 8 mm, vč. podpěr</t>
  </si>
  <si>
    <t>Jímací vodič FeZm 10 mm, vč. podpěr</t>
  </si>
  <si>
    <t>Zemnící pásek FeZm 30x4 mm (oprava stáv. uzemnění)</t>
  </si>
  <si>
    <t>Ochranný úhelník (2 m)</t>
  </si>
  <si>
    <t>Zkušební svorka</t>
  </si>
  <si>
    <t>Kabelový výkop, 35x80, pískové lože 2x10 cm, výstražná fólie, zához, úprava povrchu</t>
  </si>
  <si>
    <t>Dokladová část (návody, protokoly)</t>
  </si>
  <si>
    <t>kpl</t>
  </si>
  <si>
    <t>Vypracování dokumentace skutečného stavu</t>
  </si>
  <si>
    <t>Vypracování výchozí revizní zprávy</t>
  </si>
  <si>
    <t>Cena celkem</t>
  </si>
  <si>
    <t>Specifikace rozvaděče "RD"</t>
  </si>
  <si>
    <t>Plastová skříň, nástěnná, 2 řadá</t>
  </si>
  <si>
    <t>Vypínač 3pólový, 32 A</t>
  </si>
  <si>
    <t>Jistič 1x6 A/B</t>
  </si>
  <si>
    <t>Jistič 1x10 A/B</t>
  </si>
  <si>
    <t>Jistič 1x16 A/B</t>
  </si>
  <si>
    <t>Proudový chránič 1x25 A/G, 0,03 A</t>
  </si>
  <si>
    <t>Schodišťový automat</t>
  </si>
  <si>
    <t>Specifikace rozvaděče "RK"</t>
  </si>
  <si>
    <t>Jistič 1x4 A/B</t>
  </si>
  <si>
    <t>Jistič 1x20 A/B</t>
  </si>
  <si>
    <t>Proudový chránič 3x25 A/G, 0,03 A</t>
  </si>
  <si>
    <t>Zvonkové trafo</t>
  </si>
  <si>
    <t>Specifikace rozvaděče "RBK"</t>
  </si>
  <si>
    <t>Jistič 3x16 A/B</t>
  </si>
  <si>
    <t>Slepý rozpočet</t>
  </si>
  <si>
    <t>2.01:   (4,59+5,82)*2*2,7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</si>
</sst>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"/>
    <numFmt numFmtId="166" formatCode="#,##0\ &quot;Kč&quot;"/>
    <numFmt numFmtId="167" formatCode="#,##0.000"/>
  </numFmts>
  <fonts count="35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Helv"/>
      <family val="2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u/>
      <sz val="8"/>
      <name val="Arial"/>
      <family val="2"/>
      <charset val="238"/>
    </font>
    <font>
      <sz val="10"/>
      <color indexed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9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0" fillId="0" borderId="0"/>
    <xf numFmtId="0" fontId="8" fillId="0" borderId="0" applyProtection="0"/>
  </cellStyleXfs>
  <cellXfs count="304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" fillId="0" borderId="0" xfId="1" applyNumberFormat="1"/>
    <xf numFmtId="0" fontId="15" fillId="0" borderId="0" xfId="1" applyFont="1"/>
    <xf numFmtId="0" fontId="16" fillId="0" borderId="59" xfId="1" applyFont="1" applyBorder="1" applyAlignment="1">
      <alignment horizontal="center" vertical="top"/>
    </xf>
    <xf numFmtId="49" fontId="16" fillId="0" borderId="59" xfId="1" applyNumberFormat="1" applyFont="1" applyBorder="1" applyAlignment="1">
      <alignment horizontal="left" vertical="top"/>
    </xf>
    <xf numFmtId="0" fontId="16" fillId="0" borderId="59" xfId="1" applyFont="1" applyBorder="1" applyAlignment="1">
      <alignment vertical="top" wrapText="1"/>
    </xf>
    <xf numFmtId="49" fontId="16" fillId="0" borderId="59" xfId="1" applyNumberFormat="1" applyFont="1" applyBorder="1" applyAlignment="1">
      <alignment horizontal="center" shrinkToFit="1"/>
    </xf>
    <xf numFmtId="4" fontId="16" fillId="0" borderId="59" xfId="1" applyNumberFormat="1" applyFont="1" applyBorder="1" applyAlignment="1">
      <alignment horizontal="right"/>
    </xf>
    <xf numFmtId="4" fontId="16" fillId="0" borderId="59" xfId="1" applyNumberFormat="1" applyFont="1" applyBorder="1"/>
    <xf numFmtId="0" fontId="5" fillId="0" borderId="56" xfId="1" applyFont="1" applyBorder="1" applyAlignment="1">
      <alignment horizontal="center"/>
    </xf>
    <xf numFmtId="0" fontId="18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19" fillId="3" borderId="62" xfId="1" applyNumberFormat="1" applyFont="1" applyFill="1" applyBorder="1" applyAlignment="1">
      <alignment horizontal="right" wrapText="1"/>
    </xf>
    <xf numFmtId="0" fontId="19" fillId="3" borderId="34" xfId="1" applyFont="1" applyFill="1" applyBorder="1" applyAlignment="1">
      <alignment horizontal="left" wrapText="1"/>
    </xf>
    <xf numFmtId="0" fontId="19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1" fillId="2" borderId="10" xfId="1" applyNumberFormat="1" applyFont="1" applyFill="1" applyBorder="1" applyAlignment="1">
      <alignment horizontal="left"/>
    </xf>
    <xf numFmtId="0" fontId="21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22" fillId="0" borderId="0" xfId="1" applyFont="1" applyAlignment="1"/>
    <xf numFmtId="0" fontId="1" fillId="0" borderId="0" xfId="1" applyAlignment="1">
      <alignment horizontal="right"/>
    </xf>
    <xf numFmtId="0" fontId="23" fillId="0" borderId="0" xfId="1" applyFont="1" applyBorder="1"/>
    <xf numFmtId="3" fontId="23" fillId="0" borderId="0" xfId="1" applyNumberFormat="1" applyFont="1" applyBorder="1" applyAlignment="1">
      <alignment horizontal="right"/>
    </xf>
    <xf numFmtId="4" fontId="23" fillId="0" borderId="0" xfId="1" applyNumberFormat="1" applyFont="1" applyBorder="1"/>
    <xf numFmtId="0" fontId="22" fillId="0" borderId="0" xfId="1" applyFont="1" applyBorder="1" applyAlignment="1"/>
    <xf numFmtId="0" fontId="1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17" fillId="3" borderId="62" xfId="1" applyNumberFormat="1" applyFont="1" applyFill="1" applyBorder="1" applyAlignment="1">
      <alignment horizontal="right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/>
    <xf numFmtId="4" fontId="24" fillId="0" borderId="0" xfId="0" applyNumberFormat="1" applyFont="1"/>
    <xf numFmtId="0" fontId="26" fillId="0" borderId="0" xfId="0" applyFont="1"/>
    <xf numFmtId="14" fontId="27" fillId="0" borderId="0" xfId="0" applyNumberFormat="1" applyFont="1"/>
    <xf numFmtId="14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4" fillId="0" borderId="1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3" fontId="24" fillId="0" borderId="8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3" fontId="28" fillId="0" borderId="0" xfId="0" applyNumberFormat="1" applyFont="1" applyAlignment="1">
      <alignment vertical="top" wrapText="1"/>
    </xf>
    <xf numFmtId="0" fontId="24" fillId="0" borderId="0" xfId="0" applyFont="1" applyBorder="1"/>
    <xf numFmtId="4" fontId="28" fillId="0" borderId="0" xfId="0" applyNumberFormat="1" applyFont="1" applyAlignment="1">
      <alignment vertical="top" wrapText="1"/>
    </xf>
    <xf numFmtId="4" fontId="28" fillId="0" borderId="0" xfId="0" applyNumberFormat="1" applyFont="1" applyAlignment="1">
      <alignment vertical="top"/>
    </xf>
    <xf numFmtId="0" fontId="24" fillId="0" borderId="25" xfId="0" applyFont="1" applyBorder="1"/>
    <xf numFmtId="4" fontId="24" fillId="0" borderId="0" xfId="0" applyNumberFormat="1" applyFont="1" applyBorder="1" applyAlignment="1">
      <alignment wrapText="1"/>
    </xf>
    <xf numFmtId="4" fontId="24" fillId="0" borderId="0" xfId="0" applyNumberFormat="1" applyFont="1" applyAlignment="1">
      <alignment wrapText="1"/>
    </xf>
    <xf numFmtId="3" fontId="24" fillId="0" borderId="0" xfId="0" applyNumberFormat="1" applyFont="1"/>
    <xf numFmtId="3" fontId="24" fillId="0" borderId="0" xfId="0" applyNumberFormat="1" applyFont="1" applyAlignment="1">
      <alignment horizontal="left"/>
    </xf>
    <xf numFmtId="3" fontId="27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/>
    <xf numFmtId="4" fontId="27" fillId="0" borderId="0" xfId="0" applyNumberFormat="1" applyFont="1"/>
    <xf numFmtId="3" fontId="29" fillId="0" borderId="0" xfId="0" applyNumberFormat="1" applyFont="1" applyAlignment="1">
      <alignment vertical="top" wrapText="1"/>
    </xf>
    <xf numFmtId="4" fontId="24" fillId="0" borderId="34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8" fillId="0" borderId="0" xfId="0" applyFont="1" applyAlignment="1" applyProtection="1">
      <alignment horizontal="left" vertical="top" wrapText="1"/>
    </xf>
    <xf numFmtId="3" fontId="24" fillId="0" borderId="0" xfId="0" applyNumberFormat="1" applyFont="1" applyBorder="1"/>
    <xf numFmtId="0" fontId="1" fillId="0" borderId="0" xfId="2" applyFont="1"/>
    <xf numFmtId="0" fontId="8" fillId="0" borderId="0" xfId="3" applyFont="1" applyBorder="1" applyAlignment="1">
      <alignment vertical="center"/>
    </xf>
    <xf numFmtId="49" fontId="0" fillId="4" borderId="63" xfId="0" applyNumberFormat="1" applyFont="1" applyFill="1" applyBorder="1" applyAlignment="1" applyProtection="1">
      <alignment vertical="center"/>
    </xf>
    <xf numFmtId="167" fontId="0" fillId="4" borderId="63" xfId="0" applyNumberFormat="1" applyFont="1" applyFill="1" applyBorder="1" applyAlignment="1" applyProtection="1">
      <alignment vertical="center"/>
    </xf>
    <xf numFmtId="0" fontId="5" fillId="2" borderId="8" xfId="1" applyNumberFormat="1" applyFont="1" applyFill="1" applyBorder="1" applyAlignment="1">
      <alignment horizontal="center" wrapText="1"/>
    </xf>
    <xf numFmtId="0" fontId="5" fillId="2" borderId="10" xfId="1" applyNumberFormat="1" applyFont="1" applyFill="1" applyBorder="1" applyAlignment="1">
      <alignment horizontal="center" wrapText="1"/>
    </xf>
    <xf numFmtId="49" fontId="16" fillId="0" borderId="59" xfId="1" applyNumberFormat="1" applyFont="1" applyFill="1" applyBorder="1" applyAlignment="1">
      <alignment horizontal="center" shrinkToFit="1"/>
    </xf>
    <xf numFmtId="4" fontId="16" fillId="0" borderId="64" xfId="1" applyNumberFormat="1" applyFont="1" applyBorder="1" applyAlignment="1">
      <alignment horizontal="right"/>
    </xf>
    <xf numFmtId="4" fontId="16" fillId="0" borderId="10" xfId="1" applyNumberFormat="1" applyFont="1" applyBorder="1" applyAlignment="1">
      <alignment horizontal="right"/>
    </xf>
    <xf numFmtId="0" fontId="9" fillId="0" borderId="10" xfId="2" applyFont="1" applyBorder="1"/>
    <xf numFmtId="49" fontId="16" fillId="0" borderId="10" xfId="1" applyNumberFormat="1" applyFont="1" applyFill="1" applyBorder="1" applyAlignment="1">
      <alignment horizontal="center" shrinkToFit="1"/>
    </xf>
    <xf numFmtId="0" fontId="16" fillId="0" borderId="10" xfId="1" applyFont="1" applyBorder="1" applyAlignment="1">
      <alignment vertical="top" wrapText="1"/>
    </xf>
    <xf numFmtId="0" fontId="1" fillId="0" borderId="0" xfId="2" applyFont="1" applyAlignment="1">
      <alignment horizontal="center"/>
    </xf>
    <xf numFmtId="0" fontId="1" fillId="0" borderId="10" xfId="2" applyFont="1" applyBorder="1"/>
    <xf numFmtId="4" fontId="31" fillId="0" borderId="10" xfId="1" applyNumberFormat="1" applyFont="1" applyBorder="1" applyAlignment="1">
      <alignment horizontal="right"/>
    </xf>
    <xf numFmtId="4" fontId="1" fillId="0" borderId="0" xfId="2" applyNumberFormat="1" applyFont="1"/>
    <xf numFmtId="0" fontId="31" fillId="0" borderId="10" xfId="1" applyFont="1" applyBorder="1" applyAlignment="1">
      <alignment vertical="top" wrapText="1"/>
    </xf>
    <xf numFmtId="0" fontId="1" fillId="0" borderId="10" xfId="2" applyFont="1" applyBorder="1" applyAlignment="1">
      <alignment horizontal="center"/>
    </xf>
    <xf numFmtId="1" fontId="1" fillId="0" borderId="10" xfId="2" applyNumberFormat="1" applyFont="1" applyBorder="1"/>
    <xf numFmtId="4" fontId="32" fillId="0" borderId="10" xfId="2" applyNumberFormat="1" applyFont="1" applyBorder="1"/>
    <xf numFmtId="0" fontId="33" fillId="0" borderId="10" xfId="1" applyFont="1" applyBorder="1" applyAlignment="1">
      <alignment vertical="top" wrapText="1"/>
    </xf>
    <xf numFmtId="0" fontId="32" fillId="0" borderId="10" xfId="2" applyFont="1" applyBorder="1"/>
    <xf numFmtId="1" fontId="1" fillId="0" borderId="0" xfId="2" applyNumberFormat="1" applyFont="1"/>
    <xf numFmtId="0" fontId="9" fillId="0" borderId="0" xfId="1" applyFont="1" applyBorder="1"/>
    <xf numFmtId="49" fontId="16" fillId="0" borderId="0" xfId="1" applyNumberFormat="1" applyFont="1" applyFill="1" applyBorder="1" applyAlignment="1">
      <alignment horizontal="center" shrinkToFit="1"/>
    </xf>
    <xf numFmtId="0" fontId="34" fillId="0" borderId="0" xfId="1" applyFont="1" applyFill="1" applyBorder="1"/>
    <xf numFmtId="4" fontId="16" fillId="0" borderId="0" xfId="1" applyNumberFormat="1" applyFont="1" applyBorder="1" applyAlignment="1">
      <alignment horizontal="right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" fontId="1" fillId="0" borderId="0" xfId="2" applyNumberFormat="1" applyFont="1" applyBorder="1"/>
    <xf numFmtId="4" fontId="32" fillId="0" borderId="0" xfId="2" applyNumberFormat="1" applyFont="1" applyBorder="1"/>
    <xf numFmtId="0" fontId="32" fillId="0" borderId="0" xfId="2" applyFont="1" applyBorder="1"/>
    <xf numFmtId="0" fontId="4" fillId="0" borderId="0" xfId="1" applyFont="1" applyBorder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19" fillId="3" borderId="60" xfId="1" applyNumberFormat="1" applyFont="1" applyFill="1" applyBorder="1" applyAlignment="1">
      <alignment horizontal="left" wrapText="1"/>
    </xf>
    <xf numFmtId="49" fontId="20" fillId="0" borderId="61" xfId="0" applyNumberFormat="1" applyFont="1" applyBorder="1" applyAlignment="1">
      <alignment horizontal="left" wrapText="1"/>
    </xf>
    <xf numFmtId="49" fontId="17" fillId="3" borderId="60" xfId="1" applyNumberFormat="1" applyFont="1" applyFill="1" applyBorder="1" applyAlignment="1">
      <alignment horizontal="left" wrapText="1"/>
    </xf>
    <xf numFmtId="0" fontId="12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4" fontId="24" fillId="0" borderId="0" xfId="0" applyNumberFormat="1" applyFont="1" applyAlignment="1">
      <alignment horizontal="center" wrapText="1"/>
    </xf>
  </cellXfs>
  <cellStyles count="4">
    <cellStyle name="normální" xfId="0" builtinId="0"/>
    <cellStyle name="normální_DCHB Podolí" xfId="3"/>
    <cellStyle name="normální_POL.XLS" xfId="1"/>
    <cellStyle name="normální_SK I_CN_vzor_ROK 200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>
      <selection activeCell="N14" sqref="N14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57" ht="12.75" customHeight="1">
      <c r="A2" s="3" t="s">
        <v>1</v>
      </c>
      <c r="B2" s="4"/>
      <c r="C2" s="5"/>
      <c r="D2" s="5"/>
      <c r="E2" s="6"/>
      <c r="F2" s="7" t="s">
        <v>2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>
      <c r="A5" s="17" t="s">
        <v>80</v>
      </c>
      <c r="B5" s="18"/>
      <c r="C5" s="19" t="s">
        <v>81</v>
      </c>
      <c r="D5" s="20"/>
      <c r="E5" s="18"/>
      <c r="F5" s="13" t="s">
        <v>7</v>
      </c>
      <c r="G5" s="14"/>
    </row>
    <row r="6" spans="1:57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>
      <c r="A7" s="24" t="s">
        <v>78</v>
      </c>
      <c r="B7" s="25"/>
      <c r="C7" s="26" t="s">
        <v>79</v>
      </c>
      <c r="D7" s="27"/>
      <c r="E7" s="27"/>
      <c r="F7" s="28" t="s">
        <v>11</v>
      </c>
      <c r="G7" s="22">
        <f>IF(PocetMJ=0,,ROUND((F30+F32)/PocetMJ,1))</f>
        <v>0</v>
      </c>
    </row>
    <row r="8" spans="1:57">
      <c r="A8" s="29" t="s">
        <v>12</v>
      </c>
      <c r="B8" s="13"/>
      <c r="C8" s="277"/>
      <c r="D8" s="277"/>
      <c r="E8" s="278"/>
      <c r="F8" s="30" t="s">
        <v>13</v>
      </c>
      <c r="G8" s="31"/>
      <c r="H8" s="32"/>
      <c r="I8" s="33"/>
    </row>
    <row r="9" spans="1:57">
      <c r="A9" s="29" t="s">
        <v>14</v>
      </c>
      <c r="B9" s="13"/>
      <c r="C9" s="277">
        <f>Projektant</f>
        <v>0</v>
      </c>
      <c r="D9" s="277"/>
      <c r="E9" s="278"/>
      <c r="F9" s="13"/>
      <c r="G9" s="34"/>
      <c r="H9" s="35"/>
    </row>
    <row r="10" spans="1:57">
      <c r="A10" s="29" t="s">
        <v>15</v>
      </c>
      <c r="B10" s="13"/>
      <c r="C10" s="277"/>
      <c r="D10" s="277"/>
      <c r="E10" s="277"/>
      <c r="F10" s="36"/>
      <c r="G10" s="37"/>
      <c r="H10" s="38"/>
    </row>
    <row r="11" spans="1:57" ht="13.5" customHeight="1">
      <c r="A11" s="29" t="s">
        <v>16</v>
      </c>
      <c r="B11" s="13"/>
      <c r="C11" s="277"/>
      <c r="D11" s="277"/>
      <c r="E11" s="277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57" ht="12.75" customHeight="1">
      <c r="A12" s="42" t="s">
        <v>18</v>
      </c>
      <c r="B12" s="10"/>
      <c r="C12" s="279"/>
      <c r="D12" s="279"/>
      <c r="E12" s="279"/>
      <c r="F12" s="43" t="s">
        <v>19</v>
      </c>
      <c r="G12" s="44"/>
      <c r="H12" s="35"/>
    </row>
    <row r="13" spans="1:57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>
      <c r="A15" s="54"/>
      <c r="B15" s="55" t="s">
        <v>23</v>
      </c>
      <c r="C15" s="56">
        <f>HSV</f>
        <v>0</v>
      </c>
      <c r="D15" s="57" t="str">
        <f>Rekapitulace!A49</f>
        <v>Ztížené výrobní podmínky</v>
      </c>
      <c r="E15" s="58"/>
      <c r="F15" s="59"/>
      <c r="G15" s="56">
        <f>Rekapitulace!I49</f>
        <v>0</v>
      </c>
    </row>
    <row r="16" spans="1:5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Rekapitulace!A50</f>
        <v>Oborová přirážka</v>
      </c>
      <c r="E16" s="60"/>
      <c r="F16" s="61"/>
      <c r="G16" s="56">
        <f>Rekapitulace!I50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Rekapitulace!A51</f>
        <v>Přesun stavebních kapacit</v>
      </c>
      <c r="E17" s="60"/>
      <c r="F17" s="61"/>
      <c r="G17" s="56">
        <f>Rekapitulace!I51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Rekapitulace!A52</f>
        <v>Mimostaveništní doprava</v>
      </c>
      <c r="E18" s="60"/>
      <c r="F18" s="61"/>
      <c r="G18" s="56">
        <f>Rekapitulace!I52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Rekapitulace!A53</f>
        <v>Zařízení staveniště</v>
      </c>
      <c r="E19" s="60"/>
      <c r="F19" s="61"/>
      <c r="G19" s="56">
        <f>Rekapitulace!I53</f>
        <v>0</v>
      </c>
    </row>
    <row r="20" spans="1:7" ht="15.95" customHeight="1">
      <c r="A20" s="64"/>
      <c r="B20" s="55"/>
      <c r="C20" s="56"/>
      <c r="D20" s="9" t="str">
        <f>Rekapitulace!A54</f>
        <v>Provoz investora</v>
      </c>
      <c r="E20" s="60"/>
      <c r="F20" s="61"/>
      <c r="G20" s="56">
        <f>Rekapitulace!I54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Rekapitulace!A55</f>
        <v>Kompletační činnost (IČD)</v>
      </c>
      <c r="E21" s="60"/>
      <c r="F21" s="61"/>
      <c r="G21" s="56">
        <f>Rekapitulace!I55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280" t="s">
        <v>34</v>
      </c>
      <c r="B23" s="281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>
      <c r="A27" s="65"/>
      <c r="B27" s="81"/>
      <c r="C27" s="76"/>
      <c r="D27" s="66"/>
      <c r="E27" s="77"/>
      <c r="F27" s="78"/>
      <c r="G27" s="79"/>
    </row>
    <row r="28" spans="1:7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>
      <c r="A30" s="85" t="s">
        <v>43</v>
      </c>
      <c r="B30" s="86"/>
      <c r="C30" s="87">
        <v>15</v>
      </c>
      <c r="D30" s="86" t="s">
        <v>44</v>
      </c>
      <c r="E30" s="88"/>
      <c r="F30" s="282">
        <f>C23-F32</f>
        <v>0</v>
      </c>
      <c r="G30" s="283"/>
    </row>
    <row r="31" spans="1:7">
      <c r="A31" s="85" t="s">
        <v>45</v>
      </c>
      <c r="B31" s="86"/>
      <c r="C31" s="87">
        <f>SazbaDPH1</f>
        <v>15</v>
      </c>
      <c r="D31" s="86" t="s">
        <v>46</v>
      </c>
      <c r="E31" s="88"/>
      <c r="F31" s="282">
        <f>ROUND(PRODUCT(F30,C31/100),0)</f>
        <v>0</v>
      </c>
      <c r="G31" s="283"/>
    </row>
    <row r="32" spans="1:7">
      <c r="A32" s="85" t="s">
        <v>43</v>
      </c>
      <c r="B32" s="86"/>
      <c r="C32" s="87">
        <v>0</v>
      </c>
      <c r="D32" s="86" t="s">
        <v>46</v>
      </c>
      <c r="E32" s="88"/>
      <c r="F32" s="282">
        <v>0</v>
      </c>
      <c r="G32" s="283"/>
    </row>
    <row r="33" spans="1:8">
      <c r="A33" s="85" t="s">
        <v>45</v>
      </c>
      <c r="B33" s="89"/>
      <c r="C33" s="90">
        <f>SazbaDPH2</f>
        <v>0</v>
      </c>
      <c r="D33" s="86" t="s">
        <v>46</v>
      </c>
      <c r="E33" s="61"/>
      <c r="F33" s="282">
        <f>ROUND(PRODUCT(F32,C33/100),0)</f>
        <v>0</v>
      </c>
      <c r="G33" s="283"/>
    </row>
    <row r="34" spans="1:8" s="94" customFormat="1" ht="19.5" customHeight="1" thickBot="1">
      <c r="A34" s="91" t="s">
        <v>47</v>
      </c>
      <c r="B34" s="92"/>
      <c r="C34" s="92"/>
      <c r="D34" s="92"/>
      <c r="E34" s="93"/>
      <c r="F34" s="284">
        <f>ROUND(SUM(F30:F33),0)</f>
        <v>0</v>
      </c>
      <c r="G34" s="285"/>
    </row>
    <row r="36" spans="1:8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76"/>
      <c r="C37" s="276"/>
      <c r="D37" s="276"/>
      <c r="E37" s="276"/>
      <c r="F37" s="276"/>
      <c r="G37" s="276"/>
      <c r="H37" t="s">
        <v>6</v>
      </c>
    </row>
    <row r="38" spans="1:8" ht="12.75" customHeight="1">
      <c r="A38" s="96"/>
      <c r="B38" s="276"/>
      <c r="C38" s="276"/>
      <c r="D38" s="276"/>
      <c r="E38" s="276"/>
      <c r="F38" s="276"/>
      <c r="G38" s="276"/>
      <c r="H38" t="s">
        <v>6</v>
      </c>
    </row>
    <row r="39" spans="1:8">
      <c r="A39" s="96"/>
      <c r="B39" s="276"/>
      <c r="C39" s="276"/>
      <c r="D39" s="276"/>
      <c r="E39" s="276"/>
      <c r="F39" s="276"/>
      <c r="G39" s="276"/>
      <c r="H39" t="s">
        <v>6</v>
      </c>
    </row>
    <row r="40" spans="1:8">
      <c r="A40" s="96"/>
      <c r="B40" s="276"/>
      <c r="C40" s="276"/>
      <c r="D40" s="276"/>
      <c r="E40" s="276"/>
      <c r="F40" s="276"/>
      <c r="G40" s="276"/>
      <c r="H40" t="s">
        <v>6</v>
      </c>
    </row>
    <row r="41" spans="1:8">
      <c r="A41" s="96"/>
      <c r="B41" s="276"/>
      <c r="C41" s="276"/>
      <c r="D41" s="276"/>
      <c r="E41" s="276"/>
      <c r="F41" s="276"/>
      <c r="G41" s="276"/>
      <c r="H41" t="s">
        <v>6</v>
      </c>
    </row>
    <row r="42" spans="1:8">
      <c r="A42" s="96"/>
      <c r="B42" s="276"/>
      <c r="C42" s="276"/>
      <c r="D42" s="276"/>
      <c r="E42" s="276"/>
      <c r="F42" s="276"/>
      <c r="G42" s="276"/>
      <c r="H42" t="s">
        <v>6</v>
      </c>
    </row>
    <row r="43" spans="1:8">
      <c r="A43" s="96"/>
      <c r="B43" s="276"/>
      <c r="C43" s="276"/>
      <c r="D43" s="276"/>
      <c r="E43" s="276"/>
      <c r="F43" s="276"/>
      <c r="G43" s="276"/>
      <c r="H43" t="s">
        <v>6</v>
      </c>
    </row>
    <row r="44" spans="1:8">
      <c r="A44" s="96"/>
      <c r="B44" s="276"/>
      <c r="C44" s="276"/>
      <c r="D44" s="276"/>
      <c r="E44" s="276"/>
      <c r="F44" s="276"/>
      <c r="G44" s="276"/>
      <c r="H44" t="s">
        <v>6</v>
      </c>
    </row>
    <row r="45" spans="1:8" ht="0.75" customHeight="1">
      <c r="A45" s="96"/>
      <c r="B45" s="276"/>
      <c r="C45" s="276"/>
      <c r="D45" s="276"/>
      <c r="E45" s="276"/>
      <c r="F45" s="276"/>
      <c r="G45" s="276"/>
      <c r="H45" t="s">
        <v>6</v>
      </c>
    </row>
    <row r="46" spans="1:8">
      <c r="B46" s="275"/>
      <c r="C46" s="275"/>
      <c r="D46" s="275"/>
      <c r="E46" s="275"/>
      <c r="F46" s="275"/>
      <c r="G46" s="275"/>
    </row>
    <row r="47" spans="1:8">
      <c r="B47" s="275"/>
      <c r="C47" s="275"/>
      <c r="D47" s="275"/>
      <c r="E47" s="275"/>
      <c r="F47" s="275"/>
      <c r="G47" s="275"/>
    </row>
    <row r="48" spans="1:8">
      <c r="B48" s="275"/>
      <c r="C48" s="275"/>
      <c r="D48" s="275"/>
      <c r="E48" s="275"/>
      <c r="F48" s="275"/>
      <c r="G48" s="275"/>
    </row>
    <row r="49" spans="2:7">
      <c r="B49" s="275"/>
      <c r="C49" s="275"/>
      <c r="D49" s="275"/>
      <c r="E49" s="275"/>
      <c r="F49" s="275"/>
      <c r="G49" s="275"/>
    </row>
    <row r="50" spans="2:7">
      <c r="B50" s="275"/>
      <c r="C50" s="275"/>
      <c r="D50" s="275"/>
      <c r="E50" s="275"/>
      <c r="F50" s="275"/>
      <c r="G50" s="275"/>
    </row>
    <row r="51" spans="2:7">
      <c r="B51" s="275"/>
      <c r="C51" s="275"/>
      <c r="D51" s="275"/>
      <c r="E51" s="275"/>
      <c r="F51" s="275"/>
      <c r="G51" s="275"/>
    </row>
    <row r="52" spans="2:7">
      <c r="B52" s="275"/>
      <c r="C52" s="275"/>
      <c r="D52" s="275"/>
      <c r="E52" s="275"/>
      <c r="F52" s="275"/>
      <c r="G52" s="275"/>
    </row>
    <row r="53" spans="2:7">
      <c r="B53" s="275"/>
      <c r="C53" s="275"/>
      <c r="D53" s="275"/>
      <c r="E53" s="275"/>
      <c r="F53" s="275"/>
      <c r="G53" s="275"/>
    </row>
    <row r="54" spans="2:7">
      <c r="B54" s="275"/>
      <c r="C54" s="275"/>
      <c r="D54" s="275"/>
      <c r="E54" s="275"/>
      <c r="F54" s="275"/>
      <c r="G54" s="275"/>
    </row>
    <row r="55" spans="2:7">
      <c r="B55" s="275"/>
      <c r="C55" s="275"/>
      <c r="D55" s="275"/>
      <c r="E55" s="275"/>
      <c r="F55" s="275"/>
      <c r="G55" s="27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108"/>
  <sheetViews>
    <sheetView topLeftCell="A31" workbookViewId="0">
      <selection activeCell="F57" sqref="F57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286" t="s">
        <v>49</v>
      </c>
      <c r="B1" s="287"/>
      <c r="C1" s="97" t="str">
        <f>CONCATENATE(cislostavby," ",nazevstavby)</f>
        <v>2016/038 Objekt pro sociální bydlení,Praha 9-Třeboradice</v>
      </c>
      <c r="D1" s="98"/>
      <c r="E1" s="99"/>
      <c r="F1" s="98"/>
      <c r="G1" s="100" t="s">
        <v>50</v>
      </c>
      <c r="H1" s="101"/>
      <c r="I1" s="102"/>
    </row>
    <row r="2" spans="1:9" ht="13.5" thickBot="1">
      <c r="A2" s="288" t="s">
        <v>51</v>
      </c>
      <c r="B2" s="289"/>
      <c r="C2" s="103" t="str">
        <f>CONCATENATE(cisloobjektu," ",nazevobjektu)</f>
        <v>01 stavební úpravy</v>
      </c>
      <c r="D2" s="104"/>
      <c r="E2" s="105"/>
      <c r="F2" s="104"/>
      <c r="G2" s="290"/>
      <c r="H2" s="291"/>
      <c r="I2" s="29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>
      <c r="A7" s="199" t="str">
        <f>Položky!B7</f>
        <v>1</v>
      </c>
      <c r="B7" s="115" t="str">
        <f>Položky!C7</f>
        <v>Zemní práce</v>
      </c>
      <c r="C7" s="66"/>
      <c r="D7" s="116"/>
      <c r="E7" s="200">
        <f>Položky!BA31</f>
        <v>0</v>
      </c>
      <c r="F7" s="201">
        <f>Položky!BB31</f>
        <v>0</v>
      </c>
      <c r="G7" s="201">
        <f>Položky!BC31</f>
        <v>0</v>
      </c>
      <c r="H7" s="201">
        <f>Položky!BD31</f>
        <v>0</v>
      </c>
      <c r="I7" s="202">
        <f>Položky!BE31</f>
        <v>0</v>
      </c>
    </row>
    <row r="8" spans="1:9" s="35" customFormat="1">
      <c r="A8" s="199" t="str">
        <f>Položky!B32</f>
        <v>11</v>
      </c>
      <c r="B8" s="115" t="str">
        <f>Položky!C32</f>
        <v>Přípravné a přidružené práce</v>
      </c>
      <c r="C8" s="66"/>
      <c r="D8" s="116"/>
      <c r="E8" s="200">
        <f>Položky!BA45</f>
        <v>0</v>
      </c>
      <c r="F8" s="201">
        <f>Položky!BB45</f>
        <v>0</v>
      </c>
      <c r="G8" s="201">
        <f>Položky!BC45</f>
        <v>0</v>
      </c>
      <c r="H8" s="201">
        <f>Položky!BD45</f>
        <v>0</v>
      </c>
      <c r="I8" s="202">
        <f>Položky!BE45</f>
        <v>0</v>
      </c>
    </row>
    <row r="9" spans="1:9" s="35" customFormat="1">
      <c r="A9" s="199" t="str">
        <f>Položky!B46</f>
        <v>2</v>
      </c>
      <c r="B9" s="115" t="str">
        <f>Položky!C46</f>
        <v>Základy a zvláštní zakládání</v>
      </c>
      <c r="C9" s="66"/>
      <c r="D9" s="116"/>
      <c r="E9" s="200">
        <f>Položky!BA62</f>
        <v>0</v>
      </c>
      <c r="F9" s="201">
        <f>Položky!BB62</f>
        <v>0</v>
      </c>
      <c r="G9" s="201">
        <f>Položky!BC62</f>
        <v>0</v>
      </c>
      <c r="H9" s="201">
        <f>Položky!BD62</f>
        <v>0</v>
      </c>
      <c r="I9" s="202">
        <f>Položky!BE62</f>
        <v>0</v>
      </c>
    </row>
    <row r="10" spans="1:9" s="35" customFormat="1">
      <c r="A10" s="199" t="str">
        <f>Položky!B63</f>
        <v>3</v>
      </c>
      <c r="B10" s="115" t="str">
        <f>Položky!C63</f>
        <v>Svislé a kompletní konstrukce</v>
      </c>
      <c r="C10" s="66"/>
      <c r="D10" s="116"/>
      <c r="E10" s="200">
        <f>Položky!BA90</f>
        <v>0</v>
      </c>
      <c r="F10" s="201">
        <f>Položky!BB90</f>
        <v>0</v>
      </c>
      <c r="G10" s="201">
        <f>Položky!BC90</f>
        <v>0</v>
      </c>
      <c r="H10" s="201">
        <f>Položky!BD90</f>
        <v>0</v>
      </c>
      <c r="I10" s="202">
        <f>Položky!BE90</f>
        <v>0</v>
      </c>
    </row>
    <row r="11" spans="1:9" s="35" customFormat="1">
      <c r="A11" s="199" t="str">
        <f>Položky!B91</f>
        <v>4</v>
      </c>
      <c r="B11" s="115" t="str">
        <f>Položky!C91</f>
        <v>Vodorovné konstrukce</v>
      </c>
      <c r="C11" s="66"/>
      <c r="D11" s="116"/>
      <c r="E11" s="200">
        <f>Položky!BA136</f>
        <v>0</v>
      </c>
      <c r="F11" s="201">
        <f>Položky!BB136</f>
        <v>0</v>
      </c>
      <c r="G11" s="201">
        <f>Položky!BC136</f>
        <v>0</v>
      </c>
      <c r="H11" s="201">
        <f>Položky!BD136</f>
        <v>0</v>
      </c>
      <c r="I11" s="202">
        <f>Položky!BE136</f>
        <v>0</v>
      </c>
    </row>
    <row r="12" spans="1:9" s="35" customFormat="1">
      <c r="A12" s="199" t="str">
        <f>Položky!B137</f>
        <v>5</v>
      </c>
      <c r="B12" s="115" t="str">
        <f>Položky!C137</f>
        <v>Komunikace</v>
      </c>
      <c r="C12" s="66"/>
      <c r="D12" s="116"/>
      <c r="E12" s="200">
        <f>Položky!BA150</f>
        <v>0</v>
      </c>
      <c r="F12" s="201">
        <f>Položky!BB150</f>
        <v>0</v>
      </c>
      <c r="G12" s="201">
        <f>Položky!BC150</f>
        <v>0</v>
      </c>
      <c r="H12" s="201">
        <f>Položky!BD150</f>
        <v>0</v>
      </c>
      <c r="I12" s="202">
        <f>Položky!BE150</f>
        <v>0</v>
      </c>
    </row>
    <row r="13" spans="1:9" s="35" customFormat="1">
      <c r="A13" s="199" t="str">
        <f>Položky!B151</f>
        <v>61</v>
      </c>
      <c r="B13" s="115" t="str">
        <f>Položky!C151</f>
        <v>Upravy povrchů vnitřní</v>
      </c>
      <c r="C13" s="66"/>
      <c r="D13" s="116"/>
      <c r="E13" s="200">
        <f>Položky!BA319</f>
        <v>0</v>
      </c>
      <c r="F13" s="201">
        <f>Položky!BB319</f>
        <v>0</v>
      </c>
      <c r="G13" s="201">
        <f>Položky!BC319</f>
        <v>0</v>
      </c>
      <c r="H13" s="201">
        <f>Položky!BD319</f>
        <v>0</v>
      </c>
      <c r="I13" s="202">
        <f>Položky!BE319</f>
        <v>0</v>
      </c>
    </row>
    <row r="14" spans="1:9" s="35" customFormat="1">
      <c r="A14" s="199" t="str">
        <f>Položky!B320</f>
        <v>62</v>
      </c>
      <c r="B14" s="115" t="str">
        <f>Položky!C320</f>
        <v>Úpravy povrchů vnější</v>
      </c>
      <c r="C14" s="66"/>
      <c r="D14" s="116"/>
      <c r="E14" s="200">
        <f>Položky!BA425</f>
        <v>0</v>
      </c>
      <c r="F14" s="201">
        <f>Položky!BB425</f>
        <v>0</v>
      </c>
      <c r="G14" s="201">
        <f>Položky!BC425</f>
        <v>0</v>
      </c>
      <c r="H14" s="201">
        <f>Položky!BD425</f>
        <v>0</v>
      </c>
      <c r="I14" s="202">
        <f>Položky!BE425</f>
        <v>0</v>
      </c>
    </row>
    <row r="15" spans="1:9" s="35" customFormat="1">
      <c r="A15" s="199" t="str">
        <f>Položky!B426</f>
        <v>63</v>
      </c>
      <c r="B15" s="115" t="str">
        <f>Položky!C426</f>
        <v>Podlahy a podlahové konstrukce</v>
      </c>
      <c r="C15" s="66"/>
      <c r="D15" s="116"/>
      <c r="E15" s="200">
        <f>Položky!BA540</f>
        <v>0</v>
      </c>
      <c r="F15" s="201">
        <f>Položky!BB540</f>
        <v>0</v>
      </c>
      <c r="G15" s="201">
        <f>Položky!BC540</f>
        <v>0</v>
      </c>
      <c r="H15" s="201">
        <f>Položky!BD540</f>
        <v>0</v>
      </c>
      <c r="I15" s="202">
        <f>Položky!BE540</f>
        <v>0</v>
      </c>
    </row>
    <row r="16" spans="1:9" s="35" customFormat="1">
      <c r="A16" s="199" t="str">
        <f>Položky!B541</f>
        <v>64</v>
      </c>
      <c r="B16" s="115" t="str">
        <f>Položky!C541</f>
        <v>Výplně otvorů</v>
      </c>
      <c r="C16" s="66"/>
      <c r="D16" s="116"/>
      <c r="E16" s="200">
        <f>Položky!BA571</f>
        <v>0</v>
      </c>
      <c r="F16" s="201">
        <f>Položky!BB571</f>
        <v>0</v>
      </c>
      <c r="G16" s="201">
        <f>Položky!BC571</f>
        <v>0</v>
      </c>
      <c r="H16" s="201">
        <f>Položky!BD571</f>
        <v>0</v>
      </c>
      <c r="I16" s="202">
        <f>Položky!BE571</f>
        <v>0</v>
      </c>
    </row>
    <row r="17" spans="1:9" s="35" customFormat="1">
      <c r="A17" s="199" t="str">
        <f>Položky!B572</f>
        <v>8</v>
      </c>
      <c r="B17" s="115" t="str">
        <f>Položky!C572</f>
        <v>Trubní vedení</v>
      </c>
      <c r="C17" s="66"/>
      <c r="D17" s="116"/>
      <c r="E17" s="200">
        <f>Položky!BA575</f>
        <v>0</v>
      </c>
      <c r="F17" s="201">
        <f>Položky!BB575</f>
        <v>0</v>
      </c>
      <c r="G17" s="201">
        <f>Položky!BC575</f>
        <v>0</v>
      </c>
      <c r="H17" s="201">
        <f>Položky!BD575</f>
        <v>0</v>
      </c>
      <c r="I17" s="202">
        <f>Položky!BE575</f>
        <v>0</v>
      </c>
    </row>
    <row r="18" spans="1:9" s="35" customFormat="1">
      <c r="A18" s="199" t="str">
        <f>Položky!B576</f>
        <v>94</v>
      </c>
      <c r="B18" s="115" t="str">
        <f>Položky!C576</f>
        <v>Lešení a stavební výtahy</v>
      </c>
      <c r="C18" s="66"/>
      <c r="D18" s="116"/>
      <c r="E18" s="200">
        <f>Položky!BA592</f>
        <v>0</v>
      </c>
      <c r="F18" s="201">
        <f>Položky!BB592</f>
        <v>0</v>
      </c>
      <c r="G18" s="201">
        <f>Položky!BC592</f>
        <v>0</v>
      </c>
      <c r="H18" s="201">
        <f>Položky!BD592</f>
        <v>0</v>
      </c>
      <c r="I18" s="202">
        <f>Položky!BE592</f>
        <v>0</v>
      </c>
    </row>
    <row r="19" spans="1:9" s="35" customFormat="1">
      <c r="A19" s="199" t="str">
        <f>Položky!B593</f>
        <v>95</v>
      </c>
      <c r="B19" s="115" t="str">
        <f>Položky!C593</f>
        <v>Dokončovací konstrukce na pozemních stavbách</v>
      </c>
      <c r="C19" s="66"/>
      <c r="D19" s="116"/>
      <c r="E19" s="200">
        <f>Položky!BA613</f>
        <v>0</v>
      </c>
      <c r="F19" s="201">
        <f>Položky!BB613</f>
        <v>0</v>
      </c>
      <c r="G19" s="201">
        <f>Položky!BC613</f>
        <v>0</v>
      </c>
      <c r="H19" s="201">
        <f>Položky!BD613</f>
        <v>0</v>
      </c>
      <c r="I19" s="202">
        <f>Položky!BE613</f>
        <v>0</v>
      </c>
    </row>
    <row r="20" spans="1:9" s="35" customFormat="1">
      <c r="A20" s="199" t="str">
        <f>Položky!B614</f>
        <v>96</v>
      </c>
      <c r="B20" s="115" t="str">
        <f>Položky!C614</f>
        <v>Bourání konstrukcí</v>
      </c>
      <c r="C20" s="66"/>
      <c r="D20" s="116"/>
      <c r="E20" s="200">
        <f>Položky!BA704</f>
        <v>0</v>
      </c>
      <c r="F20" s="201">
        <f>Položky!BB704</f>
        <v>0</v>
      </c>
      <c r="G20" s="201">
        <f>Položky!BC704</f>
        <v>0</v>
      </c>
      <c r="H20" s="201">
        <f>Položky!BD704</f>
        <v>0</v>
      </c>
      <c r="I20" s="202">
        <f>Položky!BE704</f>
        <v>0</v>
      </c>
    </row>
    <row r="21" spans="1:9" s="35" customFormat="1">
      <c r="A21" s="199" t="str">
        <f>Položky!B705</f>
        <v>97</v>
      </c>
      <c r="B21" s="115" t="str">
        <f>Položky!C705</f>
        <v>Prorážení otvorů</v>
      </c>
      <c r="C21" s="66"/>
      <c r="D21" s="116"/>
      <c r="E21" s="200">
        <f>Položky!BA759</f>
        <v>0</v>
      </c>
      <c r="F21" s="201">
        <f>Položky!BB759</f>
        <v>0</v>
      </c>
      <c r="G21" s="201">
        <f>Položky!BC759</f>
        <v>0</v>
      </c>
      <c r="H21" s="201">
        <f>Položky!BD759</f>
        <v>0</v>
      </c>
      <c r="I21" s="202">
        <f>Položky!BE759</f>
        <v>0</v>
      </c>
    </row>
    <row r="22" spans="1:9" s="35" customFormat="1">
      <c r="A22" s="199" t="str">
        <f>Položky!B760</f>
        <v>99</v>
      </c>
      <c r="B22" s="115" t="str">
        <f>Položky!C760</f>
        <v>Staveništní přesun hmot</v>
      </c>
      <c r="C22" s="66"/>
      <c r="D22" s="116"/>
      <c r="E22" s="200">
        <f>Položky!BA762</f>
        <v>0</v>
      </c>
      <c r="F22" s="201">
        <f>Položky!BB762</f>
        <v>0</v>
      </c>
      <c r="G22" s="201">
        <f>Položky!BC762</f>
        <v>0</v>
      </c>
      <c r="H22" s="201">
        <f>Položky!BD762</f>
        <v>0</v>
      </c>
      <c r="I22" s="202">
        <f>Položky!BE762</f>
        <v>0</v>
      </c>
    </row>
    <row r="23" spans="1:9" s="35" customFormat="1">
      <c r="A23" s="199" t="str">
        <f>Položky!B763</f>
        <v>711</v>
      </c>
      <c r="B23" s="115" t="str">
        <f>Položky!C763</f>
        <v>Izolace proti vodě</v>
      </c>
      <c r="C23" s="66"/>
      <c r="D23" s="116"/>
      <c r="E23" s="200">
        <f>Položky!BA795</f>
        <v>0</v>
      </c>
      <c r="F23" s="201">
        <f>Položky!BB795</f>
        <v>0</v>
      </c>
      <c r="G23" s="201">
        <f>Položky!BC795</f>
        <v>0</v>
      </c>
      <c r="H23" s="201">
        <f>Položky!BD795</f>
        <v>0</v>
      </c>
      <c r="I23" s="202">
        <f>Položky!BE795</f>
        <v>0</v>
      </c>
    </row>
    <row r="24" spans="1:9" s="35" customFormat="1">
      <c r="A24" s="199" t="str">
        <f>Položky!B796</f>
        <v>713</v>
      </c>
      <c r="B24" s="115" t="str">
        <f>Položky!C796</f>
        <v>Izolace tepelné</v>
      </c>
      <c r="C24" s="66"/>
      <c r="D24" s="116"/>
      <c r="E24" s="200">
        <f>Položky!BA831</f>
        <v>0</v>
      </c>
      <c r="F24" s="201">
        <f>Položky!BB831</f>
        <v>0</v>
      </c>
      <c r="G24" s="201">
        <f>Položky!BC831</f>
        <v>0</v>
      </c>
      <c r="H24" s="201">
        <f>Položky!BD831</f>
        <v>0</v>
      </c>
      <c r="I24" s="202">
        <f>Položky!BE831</f>
        <v>0</v>
      </c>
    </row>
    <row r="25" spans="1:9" s="35" customFormat="1">
      <c r="A25" s="199" t="str">
        <f>Položky!B832</f>
        <v>720</v>
      </c>
      <c r="B25" s="115" t="str">
        <f>Položky!C832</f>
        <v>Zdravotechnická instalace</v>
      </c>
      <c r="C25" s="66"/>
      <c r="D25" s="116"/>
      <c r="E25" s="200">
        <f>Položky!BA835</f>
        <v>0</v>
      </c>
      <c r="F25" s="201">
        <f>Položky!BB835</f>
        <v>0</v>
      </c>
      <c r="G25" s="201">
        <f>Položky!BC835</f>
        <v>0</v>
      </c>
      <c r="H25" s="201">
        <f>Položky!BD835</f>
        <v>0</v>
      </c>
      <c r="I25" s="202">
        <f>Položky!BE835</f>
        <v>0</v>
      </c>
    </row>
    <row r="26" spans="1:9" s="35" customFormat="1">
      <c r="A26" s="199" t="str">
        <f>Položky!B836</f>
        <v>723</v>
      </c>
      <c r="B26" s="115" t="str">
        <f>Položky!C836</f>
        <v>Vnitřní plynovod</v>
      </c>
      <c r="C26" s="66"/>
      <c r="D26" s="116"/>
      <c r="E26" s="200">
        <f>Položky!BA839</f>
        <v>0</v>
      </c>
      <c r="F26" s="201">
        <f>Položky!BB839</f>
        <v>0</v>
      </c>
      <c r="G26" s="201">
        <f>Položky!BC839</f>
        <v>0</v>
      </c>
      <c r="H26" s="201">
        <f>Položky!BD839</f>
        <v>0</v>
      </c>
      <c r="I26" s="202">
        <f>Položky!BE839</f>
        <v>0</v>
      </c>
    </row>
    <row r="27" spans="1:9" s="35" customFormat="1">
      <c r="A27" s="199" t="str">
        <f>Položky!B840</f>
        <v>725</v>
      </c>
      <c r="B27" s="115" t="str">
        <f>Položky!C840</f>
        <v>Zařizovací předměty</v>
      </c>
      <c r="C27" s="66"/>
      <c r="D27" s="116"/>
      <c r="E27" s="200">
        <f>Položky!BA853</f>
        <v>0</v>
      </c>
      <c r="F27" s="201">
        <f>Položky!BB853</f>
        <v>0</v>
      </c>
      <c r="G27" s="201">
        <f>Položky!BC853</f>
        <v>0</v>
      </c>
      <c r="H27" s="201">
        <f>Položky!BD853</f>
        <v>0</v>
      </c>
      <c r="I27" s="202">
        <f>Položky!BE853</f>
        <v>0</v>
      </c>
    </row>
    <row r="28" spans="1:9" s="35" customFormat="1">
      <c r="A28" s="199" t="str">
        <f>Položky!B854</f>
        <v>731</v>
      </c>
      <c r="B28" s="115" t="str">
        <f>Položky!C854</f>
        <v>Komín</v>
      </c>
      <c r="C28" s="66"/>
      <c r="D28" s="116"/>
      <c r="E28" s="200">
        <f>Položky!BA858</f>
        <v>0</v>
      </c>
      <c r="F28" s="201">
        <f>Položky!BB858</f>
        <v>0</v>
      </c>
      <c r="G28" s="201">
        <f>Položky!BC858</f>
        <v>0</v>
      </c>
      <c r="H28" s="201">
        <f>Položky!BD858</f>
        <v>0</v>
      </c>
      <c r="I28" s="202">
        <f>Položky!BE858</f>
        <v>0</v>
      </c>
    </row>
    <row r="29" spans="1:9" s="35" customFormat="1">
      <c r="A29" s="199" t="str">
        <f>Položky!B859</f>
        <v>735</v>
      </c>
      <c r="B29" s="115" t="str">
        <f>Položky!C859</f>
        <v>Vytápění</v>
      </c>
      <c r="C29" s="66"/>
      <c r="D29" s="116"/>
      <c r="E29" s="200">
        <f>Položky!BA862</f>
        <v>0</v>
      </c>
      <c r="F29" s="201">
        <f>Položky!BB862</f>
        <v>0</v>
      </c>
      <c r="G29" s="201">
        <f>Položky!BC862</f>
        <v>0</v>
      </c>
      <c r="H29" s="201">
        <f>Položky!BD862</f>
        <v>0</v>
      </c>
      <c r="I29" s="202">
        <f>Položky!BE862</f>
        <v>0</v>
      </c>
    </row>
    <row r="30" spans="1:9" s="35" customFormat="1">
      <c r="A30" s="199" t="str">
        <f>Položky!B863</f>
        <v>762</v>
      </c>
      <c r="B30" s="115" t="str">
        <f>Položky!C863</f>
        <v>Konstrukce tesařské</v>
      </c>
      <c r="C30" s="66"/>
      <c r="D30" s="116"/>
      <c r="E30" s="200">
        <f>Položky!BA877</f>
        <v>0</v>
      </c>
      <c r="F30" s="201">
        <f>Položky!BB877</f>
        <v>0</v>
      </c>
      <c r="G30" s="201">
        <f>Položky!BC877</f>
        <v>0</v>
      </c>
      <c r="H30" s="201">
        <f>Položky!BD877</f>
        <v>0</v>
      </c>
      <c r="I30" s="202">
        <f>Položky!BE877</f>
        <v>0</v>
      </c>
    </row>
    <row r="31" spans="1:9" s="35" customFormat="1">
      <c r="A31" s="199" t="str">
        <f>Položky!B878</f>
        <v>763</v>
      </c>
      <c r="B31" s="115" t="str">
        <f>Položky!C878</f>
        <v>Dřevostavby</v>
      </c>
      <c r="C31" s="66"/>
      <c r="D31" s="116"/>
      <c r="E31" s="200">
        <f>Položky!BA887</f>
        <v>0</v>
      </c>
      <c r="F31" s="201">
        <f>Položky!BB887</f>
        <v>0</v>
      </c>
      <c r="G31" s="201">
        <f>Položky!BC887</f>
        <v>0</v>
      </c>
      <c r="H31" s="201">
        <f>Položky!BD887</f>
        <v>0</v>
      </c>
      <c r="I31" s="202">
        <f>Položky!BE887</f>
        <v>0</v>
      </c>
    </row>
    <row r="32" spans="1:9" s="35" customFormat="1">
      <c r="A32" s="199" t="str">
        <f>Položky!B888</f>
        <v>764</v>
      </c>
      <c r="B32" s="115" t="str">
        <f>Položky!C888</f>
        <v>Konstrukce klempířské</v>
      </c>
      <c r="C32" s="66"/>
      <c r="D32" s="116"/>
      <c r="E32" s="200">
        <f>Položky!BA924</f>
        <v>0</v>
      </c>
      <c r="F32" s="201">
        <f>Položky!BB924</f>
        <v>0</v>
      </c>
      <c r="G32" s="201">
        <f>Položky!BC924</f>
        <v>0</v>
      </c>
      <c r="H32" s="201">
        <f>Položky!BD924</f>
        <v>0</v>
      </c>
      <c r="I32" s="202">
        <f>Položky!BE924</f>
        <v>0</v>
      </c>
    </row>
    <row r="33" spans="1:57" s="35" customFormat="1">
      <c r="A33" s="199" t="str">
        <f>Položky!B925</f>
        <v>765</v>
      </c>
      <c r="B33" s="115" t="str">
        <f>Položky!C925</f>
        <v>Krytiny tvrdé</v>
      </c>
      <c r="C33" s="66"/>
      <c r="D33" s="116"/>
      <c r="E33" s="200">
        <f>Položky!BA935</f>
        <v>0</v>
      </c>
      <c r="F33" s="201">
        <f>Položky!BB935</f>
        <v>0</v>
      </c>
      <c r="G33" s="201">
        <f>Položky!BC935</f>
        <v>0</v>
      </c>
      <c r="H33" s="201">
        <f>Položky!BD935</f>
        <v>0</v>
      </c>
      <c r="I33" s="202">
        <f>Položky!BE935</f>
        <v>0</v>
      </c>
    </row>
    <row r="34" spans="1:57" s="35" customFormat="1">
      <c r="A34" s="199" t="str">
        <f>Položky!B936</f>
        <v>766</v>
      </c>
      <c r="B34" s="115" t="str">
        <f>Položky!C936</f>
        <v>Konstrukce truhlářské</v>
      </c>
      <c r="C34" s="66"/>
      <c r="D34" s="116"/>
      <c r="E34" s="200">
        <f>Položky!BA1016</f>
        <v>0</v>
      </c>
      <c r="F34" s="201">
        <f>Položky!BB1016</f>
        <v>0</v>
      </c>
      <c r="G34" s="201">
        <f>Položky!BC1016</f>
        <v>0</v>
      </c>
      <c r="H34" s="201">
        <f>Položky!BD1016</f>
        <v>0</v>
      </c>
      <c r="I34" s="202">
        <f>Položky!BE1016</f>
        <v>0</v>
      </c>
    </row>
    <row r="35" spans="1:57" s="35" customFormat="1">
      <c r="A35" s="199" t="str">
        <f>Položky!B1017</f>
        <v>767</v>
      </c>
      <c r="B35" s="115" t="str">
        <f>Položky!C1017</f>
        <v>Konstrukce zámečnické</v>
      </c>
      <c r="C35" s="66"/>
      <c r="D35" s="116"/>
      <c r="E35" s="200">
        <f>Položky!BA1025</f>
        <v>0</v>
      </c>
      <c r="F35" s="201">
        <f>Položky!BB1025</f>
        <v>0</v>
      </c>
      <c r="G35" s="201">
        <f>Položky!BC1025</f>
        <v>0</v>
      </c>
      <c r="H35" s="201">
        <f>Položky!BD1025</f>
        <v>0</v>
      </c>
      <c r="I35" s="202">
        <f>Položky!BE1025</f>
        <v>0</v>
      </c>
    </row>
    <row r="36" spans="1:57" s="35" customFormat="1">
      <c r="A36" s="199" t="str">
        <f>Položky!B1026</f>
        <v>769</v>
      </c>
      <c r="B36" s="115" t="str">
        <f>Položky!C1026</f>
        <v>Otvorové prvky z plastu</v>
      </c>
      <c r="C36" s="66"/>
      <c r="D36" s="116"/>
      <c r="E36" s="200">
        <f>Položky!BA1059</f>
        <v>0</v>
      </c>
      <c r="F36" s="201">
        <f>Položky!BB1059</f>
        <v>0</v>
      </c>
      <c r="G36" s="201">
        <f>Položky!BC1059</f>
        <v>0</v>
      </c>
      <c r="H36" s="201">
        <f>Položky!BD1059</f>
        <v>0</v>
      </c>
      <c r="I36" s="202">
        <f>Položky!BE1059</f>
        <v>0</v>
      </c>
    </row>
    <row r="37" spans="1:57" s="35" customFormat="1">
      <c r="A37" s="199" t="str">
        <f>Položky!B1060</f>
        <v>771</v>
      </c>
      <c r="B37" s="115" t="str">
        <f>Položky!C1060</f>
        <v>Podlahy z dlaždic a obklady</v>
      </c>
      <c r="C37" s="66"/>
      <c r="D37" s="116"/>
      <c r="E37" s="200">
        <f>Položky!BA1115</f>
        <v>0</v>
      </c>
      <c r="F37" s="201">
        <f>Položky!BB1115</f>
        <v>0</v>
      </c>
      <c r="G37" s="201">
        <f>Položky!BC1115</f>
        <v>0</v>
      </c>
      <c r="H37" s="201">
        <f>Položky!BD1115</f>
        <v>0</v>
      </c>
      <c r="I37" s="202">
        <f>Položky!BE1115</f>
        <v>0</v>
      </c>
    </row>
    <row r="38" spans="1:57" s="35" customFormat="1">
      <c r="A38" s="199" t="str">
        <f>Položky!B1116</f>
        <v>776</v>
      </c>
      <c r="B38" s="115" t="str">
        <f>Položky!C1116</f>
        <v>Podlahy povlakové</v>
      </c>
      <c r="C38" s="66"/>
      <c r="D38" s="116"/>
      <c r="E38" s="200">
        <f>Položky!BA1176</f>
        <v>0</v>
      </c>
      <c r="F38" s="201">
        <f>Položky!BB1176</f>
        <v>0</v>
      </c>
      <c r="G38" s="201">
        <f>Položky!BC1176</f>
        <v>0</v>
      </c>
      <c r="H38" s="201">
        <f>Položky!BD1176</f>
        <v>0</v>
      </c>
      <c r="I38" s="202">
        <f>Položky!BE1176</f>
        <v>0</v>
      </c>
    </row>
    <row r="39" spans="1:57" s="35" customFormat="1">
      <c r="A39" s="199" t="str">
        <f>Položky!B1177</f>
        <v>781</v>
      </c>
      <c r="B39" s="115" t="str">
        <f>Položky!C1177</f>
        <v>Obklady keramické</v>
      </c>
      <c r="C39" s="66"/>
      <c r="D39" s="116"/>
      <c r="E39" s="200">
        <f>Položky!BA1189</f>
        <v>0</v>
      </c>
      <c r="F39" s="201">
        <f>Položky!BB1189</f>
        <v>0</v>
      </c>
      <c r="G39" s="201">
        <f>Položky!BC1189</f>
        <v>0</v>
      </c>
      <c r="H39" s="201">
        <f>Položky!BD1189</f>
        <v>0</v>
      </c>
      <c r="I39" s="202">
        <f>Položky!BE1189</f>
        <v>0</v>
      </c>
    </row>
    <row r="40" spans="1:57" s="35" customFormat="1">
      <c r="A40" s="199" t="str">
        <f>Položky!B1190</f>
        <v>784</v>
      </c>
      <c r="B40" s="115" t="str">
        <f>Položky!C1190</f>
        <v>Malby</v>
      </c>
      <c r="C40" s="66"/>
      <c r="D40" s="116"/>
      <c r="E40" s="200">
        <f>Položky!BA1299</f>
        <v>0</v>
      </c>
      <c r="F40" s="201">
        <f>Položky!BB1299</f>
        <v>0</v>
      </c>
      <c r="G40" s="201">
        <f>Položky!BC1299</f>
        <v>0</v>
      </c>
      <c r="H40" s="201">
        <f>Položky!BD1299</f>
        <v>0</v>
      </c>
      <c r="I40" s="202">
        <f>Položky!BE1299</f>
        <v>0</v>
      </c>
    </row>
    <row r="41" spans="1:57" s="35" customFormat="1">
      <c r="A41" s="199" t="str">
        <f>Položky!B1300</f>
        <v>M21</v>
      </c>
      <c r="B41" s="115" t="str">
        <f>Položky!C1300</f>
        <v>Elektromontáže</v>
      </c>
      <c r="C41" s="66"/>
      <c r="D41" s="116"/>
      <c r="E41" s="200">
        <f>Položky!BA1303</f>
        <v>0</v>
      </c>
      <c r="F41" s="201">
        <f>Položky!BB1303</f>
        <v>0</v>
      </c>
      <c r="G41" s="201">
        <f>Položky!BC1303</f>
        <v>0</v>
      </c>
      <c r="H41" s="201">
        <f>Položky!BD1303</f>
        <v>0</v>
      </c>
      <c r="I41" s="202">
        <f>Položky!BE1303</f>
        <v>0</v>
      </c>
    </row>
    <row r="42" spans="1:57" s="35" customFormat="1">
      <c r="A42" s="199" t="str">
        <f>Položky!B1304</f>
        <v>M24</v>
      </c>
      <c r="B42" s="115" t="str">
        <f>Položky!C1304</f>
        <v>Montáže vzduchotechnických zařízení</v>
      </c>
      <c r="C42" s="66"/>
      <c r="D42" s="116"/>
      <c r="E42" s="200">
        <f>Položky!BA1307</f>
        <v>0</v>
      </c>
      <c r="F42" s="201">
        <f>Položky!BB1307</f>
        <v>0</v>
      </c>
      <c r="G42" s="201">
        <f>Položky!BC1307</f>
        <v>0</v>
      </c>
      <c r="H42" s="201">
        <f>Položky!BD1307</f>
        <v>0</v>
      </c>
      <c r="I42" s="202">
        <f>Položky!BE1307</f>
        <v>0</v>
      </c>
    </row>
    <row r="43" spans="1:57" s="35" customFormat="1" ht="13.5" thickBot="1">
      <c r="A43" s="199" t="str">
        <f>Položky!B1308</f>
        <v>D96</v>
      </c>
      <c r="B43" s="115" t="str">
        <f>Položky!C1308</f>
        <v>Přesuny suti a vybouraných hmot</v>
      </c>
      <c r="C43" s="66"/>
      <c r="D43" s="116"/>
      <c r="E43" s="200">
        <f>Položky!BA1317</f>
        <v>0</v>
      </c>
      <c r="F43" s="201">
        <f>Položky!BB1317</f>
        <v>0</v>
      </c>
      <c r="G43" s="201">
        <f>Položky!BC1317</f>
        <v>0</v>
      </c>
      <c r="H43" s="201">
        <f>Položky!BD1317</f>
        <v>0</v>
      </c>
      <c r="I43" s="202">
        <f>Položky!BE1317</f>
        <v>0</v>
      </c>
    </row>
    <row r="44" spans="1:57" s="123" customFormat="1" ht="13.5" thickBot="1">
      <c r="A44" s="117"/>
      <c r="B44" s="118" t="s">
        <v>58</v>
      </c>
      <c r="C44" s="118"/>
      <c r="D44" s="119"/>
      <c r="E44" s="120">
        <f>SUM(E7:E43)</f>
        <v>0</v>
      </c>
      <c r="F44" s="121">
        <f>SUM(F7:F43)</f>
        <v>0</v>
      </c>
      <c r="G44" s="121">
        <f>SUM(G7:G43)</f>
        <v>0</v>
      </c>
      <c r="H44" s="121">
        <f>SUM(H7:H43)</f>
        <v>0</v>
      </c>
      <c r="I44" s="122">
        <f>SUM(I7:I43)</f>
        <v>0</v>
      </c>
    </row>
    <row r="45" spans="1:57">
      <c r="A45" s="66"/>
      <c r="B45" s="66"/>
      <c r="C45" s="66"/>
      <c r="D45" s="66"/>
      <c r="E45" s="66"/>
      <c r="F45" s="66"/>
      <c r="G45" s="66"/>
      <c r="H45" s="66"/>
      <c r="I45" s="66"/>
    </row>
    <row r="46" spans="1:57" ht="19.5" customHeight="1">
      <c r="A46" s="107" t="s">
        <v>59</v>
      </c>
      <c r="B46" s="107"/>
      <c r="C46" s="107"/>
      <c r="D46" s="107"/>
      <c r="E46" s="107"/>
      <c r="F46" s="107"/>
      <c r="G46" s="124"/>
      <c r="H46" s="107"/>
      <c r="I46" s="107"/>
      <c r="BA46" s="41"/>
      <c r="BB46" s="41"/>
      <c r="BC46" s="41"/>
      <c r="BD46" s="41"/>
      <c r="BE46" s="41"/>
    </row>
    <row r="47" spans="1:57" ht="13.5" thickBot="1">
      <c r="A47" s="77"/>
      <c r="B47" s="77"/>
      <c r="C47" s="77"/>
      <c r="D47" s="77"/>
      <c r="E47" s="77"/>
      <c r="F47" s="77"/>
      <c r="G47" s="77"/>
      <c r="H47" s="77"/>
      <c r="I47" s="77"/>
    </row>
    <row r="48" spans="1:57">
      <c r="A48" s="71" t="s">
        <v>60</v>
      </c>
      <c r="B48" s="72"/>
      <c r="C48" s="72"/>
      <c r="D48" s="125"/>
      <c r="E48" s="126" t="s">
        <v>61</v>
      </c>
      <c r="F48" s="127" t="s">
        <v>62</v>
      </c>
      <c r="G48" s="128" t="s">
        <v>63</v>
      </c>
      <c r="H48" s="129"/>
      <c r="I48" s="130" t="s">
        <v>61</v>
      </c>
    </row>
    <row r="49" spans="1:53">
      <c r="A49" s="64" t="s">
        <v>1233</v>
      </c>
      <c r="B49" s="55"/>
      <c r="C49" s="55"/>
      <c r="D49" s="131"/>
      <c r="E49" s="132">
        <v>0</v>
      </c>
      <c r="F49" s="133">
        <v>0</v>
      </c>
      <c r="G49" s="134">
        <f t="shared" ref="G49:G56" si="0">CHOOSE(BA49+1,HSV+PSV,HSV+PSV+Mont,HSV+PSV+Dodavka+Mont,HSV,PSV,Mont,Dodavka,Mont+Dodavka,0)</f>
        <v>0</v>
      </c>
      <c r="H49" s="135"/>
      <c r="I49" s="136">
        <f t="shared" ref="I49:I56" si="1">E49+F49*G49/100</f>
        <v>0</v>
      </c>
      <c r="BA49">
        <v>0</v>
      </c>
    </row>
    <row r="50" spans="1:53">
      <c r="A50" s="64" t="s">
        <v>1234</v>
      </c>
      <c r="B50" s="55"/>
      <c r="C50" s="55"/>
      <c r="D50" s="131"/>
      <c r="E50" s="132">
        <v>0</v>
      </c>
      <c r="F50" s="133">
        <v>0</v>
      </c>
      <c r="G50" s="134">
        <f t="shared" si="0"/>
        <v>0</v>
      </c>
      <c r="H50" s="135"/>
      <c r="I50" s="136">
        <f t="shared" si="1"/>
        <v>0</v>
      </c>
      <c r="BA50">
        <v>0</v>
      </c>
    </row>
    <row r="51" spans="1:53">
      <c r="A51" s="64" t="s">
        <v>1235</v>
      </c>
      <c r="B51" s="55"/>
      <c r="C51" s="55"/>
      <c r="D51" s="131"/>
      <c r="E51" s="132">
        <v>0</v>
      </c>
      <c r="F51" s="133">
        <v>0</v>
      </c>
      <c r="G51" s="134">
        <f t="shared" si="0"/>
        <v>0</v>
      </c>
      <c r="H51" s="135"/>
      <c r="I51" s="136">
        <f t="shared" si="1"/>
        <v>0</v>
      </c>
      <c r="BA51">
        <v>0</v>
      </c>
    </row>
    <row r="52" spans="1:53">
      <c r="A52" s="64" t="s">
        <v>1236</v>
      </c>
      <c r="B52" s="55"/>
      <c r="C52" s="55"/>
      <c r="D52" s="131"/>
      <c r="E52" s="132">
        <v>0</v>
      </c>
      <c r="F52" s="133">
        <v>0</v>
      </c>
      <c r="G52" s="134">
        <f t="shared" si="0"/>
        <v>0</v>
      </c>
      <c r="H52" s="135"/>
      <c r="I52" s="136">
        <f t="shared" si="1"/>
        <v>0</v>
      </c>
      <c r="BA52">
        <v>0</v>
      </c>
    </row>
    <row r="53" spans="1:53">
      <c r="A53" s="64" t="s">
        <v>1237</v>
      </c>
      <c r="B53" s="55"/>
      <c r="C53" s="55"/>
      <c r="D53" s="131"/>
      <c r="E53" s="132">
        <v>0</v>
      </c>
      <c r="F53" s="133">
        <v>0</v>
      </c>
      <c r="G53" s="134">
        <f t="shared" si="0"/>
        <v>0</v>
      </c>
      <c r="H53" s="135"/>
      <c r="I53" s="136">
        <f t="shared" si="1"/>
        <v>0</v>
      </c>
      <c r="BA53">
        <v>1</v>
      </c>
    </row>
    <row r="54" spans="1:53">
      <c r="A54" s="64" t="s">
        <v>1238</v>
      </c>
      <c r="B54" s="55"/>
      <c r="C54" s="55"/>
      <c r="D54" s="131"/>
      <c r="E54" s="132">
        <v>0</v>
      </c>
      <c r="F54" s="133">
        <v>0</v>
      </c>
      <c r="G54" s="134">
        <f t="shared" si="0"/>
        <v>0</v>
      </c>
      <c r="H54" s="135"/>
      <c r="I54" s="136">
        <f t="shared" si="1"/>
        <v>0</v>
      </c>
      <c r="BA54">
        <v>1</v>
      </c>
    </row>
    <row r="55" spans="1:53">
      <c r="A55" s="64" t="s">
        <v>1239</v>
      </c>
      <c r="B55" s="55"/>
      <c r="C55" s="55"/>
      <c r="D55" s="131"/>
      <c r="E55" s="132">
        <v>0</v>
      </c>
      <c r="F55" s="133">
        <v>0</v>
      </c>
      <c r="G55" s="134">
        <f t="shared" si="0"/>
        <v>0</v>
      </c>
      <c r="H55" s="135"/>
      <c r="I55" s="136">
        <f t="shared" si="1"/>
        <v>0</v>
      </c>
      <c r="BA55">
        <v>2</v>
      </c>
    </row>
    <row r="56" spans="1:53">
      <c r="A56" s="64" t="s">
        <v>1240</v>
      </c>
      <c r="B56" s="55"/>
      <c r="C56" s="55"/>
      <c r="D56" s="131"/>
      <c r="E56" s="132">
        <v>0</v>
      </c>
      <c r="F56" s="133">
        <v>0</v>
      </c>
      <c r="G56" s="134">
        <f t="shared" si="0"/>
        <v>0</v>
      </c>
      <c r="H56" s="135"/>
      <c r="I56" s="136">
        <f t="shared" si="1"/>
        <v>0</v>
      </c>
      <c r="BA56">
        <v>2</v>
      </c>
    </row>
    <row r="57" spans="1:53" ht="13.5" thickBot="1">
      <c r="A57" s="137"/>
      <c r="B57" s="138" t="s">
        <v>64</v>
      </c>
      <c r="C57" s="139"/>
      <c r="D57" s="140"/>
      <c r="E57" s="141"/>
      <c r="F57" s="142"/>
      <c r="G57" s="142"/>
      <c r="H57" s="293">
        <f>SUM(I49:I56)</f>
        <v>0</v>
      </c>
      <c r="I57" s="294"/>
    </row>
    <row r="59" spans="1:53">
      <c r="B59" s="123"/>
      <c r="F59" s="143"/>
      <c r="G59" s="144"/>
      <c r="H59" s="144"/>
      <c r="I59" s="145"/>
    </row>
    <row r="60" spans="1:53">
      <c r="F60" s="143"/>
      <c r="G60" s="144"/>
      <c r="H60" s="144"/>
      <c r="I60" s="145"/>
    </row>
    <row r="61" spans="1:53">
      <c r="F61" s="143"/>
      <c r="G61" s="144"/>
      <c r="H61" s="144"/>
      <c r="I61" s="145"/>
    </row>
    <row r="62" spans="1:53">
      <c r="F62" s="143"/>
      <c r="G62" s="144"/>
      <c r="H62" s="144"/>
      <c r="I62" s="145"/>
    </row>
    <row r="63" spans="1:53">
      <c r="F63" s="143"/>
      <c r="G63" s="144"/>
      <c r="H63" s="144"/>
      <c r="I63" s="145"/>
    </row>
    <row r="64" spans="1:53">
      <c r="F64" s="143"/>
      <c r="G64" s="144"/>
      <c r="H64" s="144"/>
      <c r="I64" s="145"/>
    </row>
    <row r="65" spans="6:9">
      <c r="F65" s="143"/>
      <c r="G65" s="144"/>
      <c r="H65" s="144"/>
      <c r="I65" s="145"/>
    </row>
    <row r="66" spans="6:9">
      <c r="F66" s="143"/>
      <c r="G66" s="144"/>
      <c r="H66" s="144"/>
      <c r="I66" s="145"/>
    </row>
    <row r="67" spans="6:9">
      <c r="F67" s="143"/>
      <c r="G67" s="144"/>
      <c r="H67" s="144"/>
      <c r="I67" s="145"/>
    </row>
    <row r="68" spans="6:9">
      <c r="F68" s="143"/>
      <c r="G68" s="144"/>
      <c r="H68" s="144"/>
      <c r="I68" s="145"/>
    </row>
    <row r="69" spans="6:9">
      <c r="F69" s="143"/>
      <c r="G69" s="144"/>
      <c r="H69" s="144"/>
      <c r="I69" s="145"/>
    </row>
    <row r="70" spans="6:9">
      <c r="F70" s="143"/>
      <c r="G70" s="144"/>
      <c r="H70" s="144"/>
      <c r="I70" s="145"/>
    </row>
    <row r="71" spans="6:9">
      <c r="F71" s="143"/>
      <c r="G71" s="144"/>
      <c r="H71" s="144"/>
      <c r="I71" s="145"/>
    </row>
    <row r="72" spans="6:9">
      <c r="F72" s="143"/>
      <c r="G72" s="144"/>
      <c r="H72" s="144"/>
      <c r="I72" s="145"/>
    </row>
    <row r="73" spans="6:9">
      <c r="F73" s="143"/>
      <c r="G73" s="144"/>
      <c r="H73" s="144"/>
      <c r="I73" s="145"/>
    </row>
    <row r="74" spans="6:9">
      <c r="F74" s="143"/>
      <c r="G74" s="144"/>
      <c r="H74" s="144"/>
      <c r="I74" s="145"/>
    </row>
    <row r="75" spans="6:9">
      <c r="F75" s="143"/>
      <c r="G75" s="144"/>
      <c r="H75" s="144"/>
      <c r="I75" s="145"/>
    </row>
    <row r="76" spans="6:9">
      <c r="F76" s="143"/>
      <c r="G76" s="144"/>
      <c r="H76" s="144"/>
      <c r="I76" s="145"/>
    </row>
    <row r="77" spans="6:9">
      <c r="F77" s="143"/>
      <c r="G77" s="144"/>
      <c r="H77" s="144"/>
      <c r="I77" s="145"/>
    </row>
    <row r="78" spans="6:9">
      <c r="F78" s="143"/>
      <c r="G78" s="144"/>
      <c r="H78" s="144"/>
      <c r="I78" s="145"/>
    </row>
    <row r="79" spans="6:9">
      <c r="F79" s="143"/>
      <c r="G79" s="144"/>
      <c r="H79" s="144"/>
      <c r="I79" s="145"/>
    </row>
    <row r="80" spans="6:9">
      <c r="F80" s="143"/>
      <c r="G80" s="144"/>
      <c r="H80" s="144"/>
      <c r="I80" s="145"/>
    </row>
    <row r="81" spans="6:9">
      <c r="F81" s="143"/>
      <c r="G81" s="144"/>
      <c r="H81" s="144"/>
      <c r="I81" s="145"/>
    </row>
    <row r="82" spans="6:9">
      <c r="F82" s="143"/>
      <c r="G82" s="144"/>
      <c r="H82" s="144"/>
      <c r="I82" s="145"/>
    </row>
    <row r="83" spans="6:9">
      <c r="F83" s="143"/>
      <c r="G83" s="144"/>
      <c r="H83" s="144"/>
      <c r="I83" s="145"/>
    </row>
    <row r="84" spans="6:9">
      <c r="F84" s="143"/>
      <c r="G84" s="144"/>
      <c r="H84" s="144"/>
      <c r="I84" s="145"/>
    </row>
    <row r="85" spans="6:9">
      <c r="F85" s="143"/>
      <c r="G85" s="144"/>
      <c r="H85" s="144"/>
      <c r="I85" s="145"/>
    </row>
    <row r="86" spans="6:9">
      <c r="F86" s="143"/>
      <c r="G86" s="144"/>
      <c r="H86" s="144"/>
      <c r="I86" s="145"/>
    </row>
    <row r="87" spans="6:9">
      <c r="F87" s="143"/>
      <c r="G87" s="144"/>
      <c r="H87" s="144"/>
      <c r="I87" s="145"/>
    </row>
    <row r="88" spans="6:9">
      <c r="F88" s="143"/>
      <c r="G88" s="144"/>
      <c r="H88" s="144"/>
      <c r="I88" s="145"/>
    </row>
    <row r="89" spans="6:9">
      <c r="F89" s="143"/>
      <c r="G89" s="144"/>
      <c r="H89" s="144"/>
      <c r="I89" s="145"/>
    </row>
    <row r="90" spans="6:9">
      <c r="F90" s="143"/>
      <c r="G90" s="144"/>
      <c r="H90" s="144"/>
      <c r="I90" s="145"/>
    </row>
    <row r="91" spans="6:9">
      <c r="F91" s="143"/>
      <c r="G91" s="144"/>
      <c r="H91" s="144"/>
      <c r="I91" s="145"/>
    </row>
    <row r="92" spans="6:9">
      <c r="F92" s="143"/>
      <c r="G92" s="144"/>
      <c r="H92" s="144"/>
      <c r="I92" s="145"/>
    </row>
    <row r="93" spans="6:9">
      <c r="F93" s="143"/>
      <c r="G93" s="144"/>
      <c r="H93" s="144"/>
      <c r="I93" s="145"/>
    </row>
    <row r="94" spans="6:9">
      <c r="F94" s="143"/>
      <c r="G94" s="144"/>
      <c r="H94" s="144"/>
      <c r="I94" s="145"/>
    </row>
    <row r="95" spans="6:9">
      <c r="F95" s="143"/>
      <c r="G95" s="144"/>
      <c r="H95" s="144"/>
      <c r="I95" s="145"/>
    </row>
    <row r="96" spans="6:9">
      <c r="F96" s="143"/>
      <c r="G96" s="144"/>
      <c r="H96" s="144"/>
      <c r="I96" s="145"/>
    </row>
    <row r="97" spans="6:9">
      <c r="F97" s="143"/>
      <c r="G97" s="144"/>
      <c r="H97" s="144"/>
      <c r="I97" s="145"/>
    </row>
    <row r="98" spans="6:9">
      <c r="F98" s="143"/>
      <c r="G98" s="144"/>
      <c r="H98" s="144"/>
      <c r="I98" s="145"/>
    </row>
    <row r="99" spans="6:9">
      <c r="F99" s="143"/>
      <c r="G99" s="144"/>
      <c r="H99" s="144"/>
      <c r="I99" s="145"/>
    </row>
    <row r="100" spans="6:9">
      <c r="F100" s="143"/>
      <c r="G100" s="144"/>
      <c r="H100" s="144"/>
      <c r="I100" s="145"/>
    </row>
    <row r="101" spans="6:9">
      <c r="F101" s="143"/>
      <c r="G101" s="144"/>
      <c r="H101" s="144"/>
      <c r="I101" s="145"/>
    </row>
    <row r="102" spans="6:9">
      <c r="F102" s="143"/>
      <c r="G102" s="144"/>
      <c r="H102" s="144"/>
      <c r="I102" s="145"/>
    </row>
    <row r="103" spans="6:9">
      <c r="F103" s="143"/>
      <c r="G103" s="144"/>
      <c r="H103" s="144"/>
      <c r="I103" s="145"/>
    </row>
    <row r="104" spans="6:9">
      <c r="F104" s="143"/>
      <c r="G104" s="144"/>
      <c r="H104" s="144"/>
      <c r="I104" s="145"/>
    </row>
    <row r="105" spans="6:9">
      <c r="F105" s="143"/>
      <c r="G105" s="144"/>
      <c r="H105" s="144"/>
      <c r="I105" s="145"/>
    </row>
    <row r="106" spans="6:9">
      <c r="F106" s="143"/>
      <c r="G106" s="144"/>
      <c r="H106" s="144"/>
      <c r="I106" s="145"/>
    </row>
    <row r="107" spans="6:9">
      <c r="F107" s="143"/>
      <c r="G107" s="144"/>
      <c r="H107" s="144"/>
      <c r="I107" s="145"/>
    </row>
    <row r="108" spans="6:9">
      <c r="F108" s="143"/>
      <c r="G108" s="144"/>
      <c r="H108" s="144"/>
      <c r="I108" s="145"/>
    </row>
  </sheetData>
  <mergeCells count="4">
    <mergeCell ref="A1:B1"/>
    <mergeCell ref="A2:B2"/>
    <mergeCell ref="G2:I2"/>
    <mergeCell ref="H57:I5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390"/>
  <sheetViews>
    <sheetView showGridLines="0" showZeros="0" tabSelected="1" topLeftCell="A304" zoomScaleNormal="100" workbookViewId="0">
      <selection activeCell="E222" sqref="E222"/>
    </sheetView>
  </sheetViews>
  <sheetFormatPr defaultRowHeight="12.75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3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>
      <c r="A1" s="298" t="s">
        <v>1512</v>
      </c>
      <c r="B1" s="298"/>
      <c r="C1" s="298"/>
      <c r="D1" s="298"/>
      <c r="E1" s="298"/>
      <c r="F1" s="298"/>
      <c r="G1" s="298"/>
    </row>
    <row r="2" spans="1:104" ht="14.25" customHeight="1" thickBot="1">
      <c r="A2" s="147"/>
      <c r="B2" s="148"/>
      <c r="C2" s="149"/>
      <c r="D2" s="149"/>
      <c r="E2" s="150"/>
      <c r="F2" s="149"/>
      <c r="G2" s="149"/>
    </row>
    <row r="3" spans="1:104" ht="13.5" thickTop="1">
      <c r="A3" s="286" t="s">
        <v>49</v>
      </c>
      <c r="B3" s="287"/>
      <c r="C3" s="97" t="str">
        <f>CONCATENATE(cislostavby," ",nazevstavby)</f>
        <v>2016/038 Objekt pro sociální bydlení,Praha 9-Třeboradice</v>
      </c>
      <c r="D3" s="151"/>
      <c r="E3" s="152" t="s">
        <v>65</v>
      </c>
      <c r="F3" s="153">
        <f>Rekapitulace!H1</f>
        <v>0</v>
      </c>
      <c r="G3" s="154"/>
    </row>
    <row r="4" spans="1:104" ht="13.5" thickBot="1">
      <c r="A4" s="299" t="s">
        <v>51</v>
      </c>
      <c r="B4" s="289"/>
      <c r="C4" s="103" t="str">
        <f>CONCATENATE(cisloobjektu," ",nazevobjektu)</f>
        <v>01 stavební úpravy</v>
      </c>
      <c r="D4" s="155"/>
      <c r="E4" s="300"/>
      <c r="F4" s="301"/>
      <c r="G4" s="302"/>
    </row>
    <row r="5" spans="1:104" ht="13.5" thickTop="1">
      <c r="A5" s="156"/>
      <c r="B5" s="147"/>
      <c r="C5" s="147"/>
      <c r="D5" s="147"/>
      <c r="E5" s="157"/>
      <c r="F5" s="147"/>
      <c r="G5" s="158"/>
    </row>
    <row r="6" spans="1:104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04">
      <c r="A7" s="163" t="s">
        <v>73</v>
      </c>
      <c r="B7" s="164" t="s">
        <v>74</v>
      </c>
      <c r="C7" s="165" t="s">
        <v>75</v>
      </c>
      <c r="D7" s="166"/>
      <c r="E7" s="167"/>
      <c r="F7" s="167"/>
      <c r="G7" s="168"/>
      <c r="H7" s="169"/>
      <c r="I7" s="169"/>
      <c r="O7" s="170">
        <v>1</v>
      </c>
    </row>
    <row r="8" spans="1:104">
      <c r="A8" s="171">
        <v>1</v>
      </c>
      <c r="B8" s="172" t="s">
        <v>82</v>
      </c>
      <c r="C8" s="173" t="s">
        <v>83</v>
      </c>
      <c r="D8" s="174" t="s">
        <v>84</v>
      </c>
      <c r="E8" s="175">
        <v>5.2560000000000002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0</v>
      </c>
      <c r="AC8" s="146">
        <v>0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0</v>
      </c>
      <c r="CZ8" s="146">
        <v>0</v>
      </c>
    </row>
    <row r="9" spans="1:104">
      <c r="A9" s="171">
        <v>2</v>
      </c>
      <c r="B9" s="172" t="s">
        <v>85</v>
      </c>
      <c r="C9" s="173" t="s">
        <v>86</v>
      </c>
      <c r="D9" s="174" t="s">
        <v>84</v>
      </c>
      <c r="E9" s="175">
        <v>43</v>
      </c>
      <c r="F9" s="175">
        <v>0</v>
      </c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0">
        <v>1</v>
      </c>
      <c r="CB9" s="170">
        <v>1</v>
      </c>
      <c r="CZ9" s="146">
        <v>0</v>
      </c>
    </row>
    <row r="10" spans="1:104">
      <c r="A10" s="177"/>
      <c r="B10" s="179"/>
      <c r="C10" s="295" t="s">
        <v>87</v>
      </c>
      <c r="D10" s="296"/>
      <c r="E10" s="180">
        <v>28.8</v>
      </c>
      <c r="F10" s="181"/>
      <c r="G10" s="182"/>
      <c r="M10" s="178" t="s">
        <v>87</v>
      </c>
      <c r="O10" s="170"/>
    </row>
    <row r="11" spans="1:104">
      <c r="A11" s="177"/>
      <c r="B11" s="179"/>
      <c r="C11" s="295" t="s">
        <v>88</v>
      </c>
      <c r="D11" s="296"/>
      <c r="E11" s="180">
        <v>3</v>
      </c>
      <c r="F11" s="181"/>
      <c r="G11" s="182"/>
      <c r="M11" s="178" t="s">
        <v>88</v>
      </c>
      <c r="O11" s="170"/>
    </row>
    <row r="12" spans="1:104">
      <c r="A12" s="177"/>
      <c r="B12" s="179"/>
      <c r="C12" s="295" t="s">
        <v>89</v>
      </c>
      <c r="D12" s="296"/>
      <c r="E12" s="180">
        <v>11.2</v>
      </c>
      <c r="F12" s="181"/>
      <c r="G12" s="182"/>
      <c r="M12" s="178" t="s">
        <v>89</v>
      </c>
      <c r="O12" s="170"/>
    </row>
    <row r="13" spans="1:104">
      <c r="A13" s="171">
        <v>3</v>
      </c>
      <c r="B13" s="172" t="s">
        <v>90</v>
      </c>
      <c r="C13" s="173" t="s">
        <v>91</v>
      </c>
      <c r="D13" s="174" t="s">
        <v>84</v>
      </c>
      <c r="E13" s="175">
        <v>1367.4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0">
        <v>1</v>
      </c>
      <c r="CB13" s="170">
        <v>1</v>
      </c>
      <c r="CZ13" s="146">
        <v>0</v>
      </c>
    </row>
    <row r="14" spans="1:104">
      <c r="A14" s="177"/>
      <c r="B14" s="179"/>
      <c r="C14" s="295" t="s">
        <v>92</v>
      </c>
      <c r="D14" s="296"/>
      <c r="E14" s="180">
        <v>1367.4</v>
      </c>
      <c r="F14" s="181"/>
      <c r="G14" s="182"/>
      <c r="M14" s="178" t="s">
        <v>92</v>
      </c>
      <c r="O14" s="170"/>
    </row>
    <row r="15" spans="1:104">
      <c r="A15" s="171">
        <v>4</v>
      </c>
      <c r="B15" s="172" t="s">
        <v>93</v>
      </c>
      <c r="C15" s="173" t="s">
        <v>94</v>
      </c>
      <c r="D15" s="174" t="s">
        <v>84</v>
      </c>
      <c r="E15" s="175">
        <v>43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0">
        <v>1</v>
      </c>
      <c r="CB15" s="170">
        <v>1</v>
      </c>
      <c r="CZ15" s="146">
        <v>0</v>
      </c>
    </row>
    <row r="16" spans="1:104">
      <c r="A16" s="171">
        <v>5</v>
      </c>
      <c r="B16" s="172" t="s">
        <v>95</v>
      </c>
      <c r="C16" s="173" t="s">
        <v>96</v>
      </c>
      <c r="D16" s="174" t="s">
        <v>84</v>
      </c>
      <c r="E16" s="175">
        <v>43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0">
        <v>1</v>
      </c>
      <c r="CB16" s="170">
        <v>1</v>
      </c>
      <c r="CZ16" s="146">
        <v>0</v>
      </c>
    </row>
    <row r="17" spans="1:104">
      <c r="A17" s="171">
        <v>6</v>
      </c>
      <c r="B17" s="172" t="s">
        <v>97</v>
      </c>
      <c r="C17" s="173" t="s">
        <v>98</v>
      </c>
      <c r="D17" s="174" t="s">
        <v>84</v>
      </c>
      <c r="E17" s="175">
        <v>31.8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0">
        <v>1</v>
      </c>
      <c r="CB17" s="170">
        <v>1</v>
      </c>
      <c r="CZ17" s="146">
        <v>0</v>
      </c>
    </row>
    <row r="18" spans="1:104">
      <c r="A18" s="177"/>
      <c r="B18" s="179"/>
      <c r="C18" s="295" t="s">
        <v>87</v>
      </c>
      <c r="D18" s="296"/>
      <c r="E18" s="180">
        <v>28.8</v>
      </c>
      <c r="F18" s="181"/>
      <c r="G18" s="182"/>
      <c r="M18" s="178" t="s">
        <v>87</v>
      </c>
      <c r="O18" s="170"/>
    </row>
    <row r="19" spans="1:104">
      <c r="A19" s="177"/>
      <c r="B19" s="179"/>
      <c r="C19" s="295" t="s">
        <v>88</v>
      </c>
      <c r="D19" s="296"/>
      <c r="E19" s="180">
        <v>3</v>
      </c>
      <c r="F19" s="181"/>
      <c r="G19" s="182"/>
      <c r="M19" s="178" t="s">
        <v>88</v>
      </c>
      <c r="O19" s="170"/>
    </row>
    <row r="20" spans="1:104" ht="22.5">
      <c r="A20" s="171">
        <v>7</v>
      </c>
      <c r="B20" s="172" t="s">
        <v>99</v>
      </c>
      <c r="C20" s="173" t="s">
        <v>100</v>
      </c>
      <c r="D20" s="174" t="s">
        <v>84</v>
      </c>
      <c r="E20" s="175">
        <v>1.8</v>
      </c>
      <c r="F20" s="175">
        <v>0</v>
      </c>
      <c r="G20" s="176">
        <f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0">
        <v>1</v>
      </c>
      <c r="CB20" s="170">
        <v>1</v>
      </c>
      <c r="CZ20" s="146">
        <v>1.7</v>
      </c>
    </row>
    <row r="21" spans="1:104">
      <c r="A21" s="177"/>
      <c r="B21" s="179"/>
      <c r="C21" s="295" t="s">
        <v>101</v>
      </c>
      <c r="D21" s="296"/>
      <c r="E21" s="180">
        <v>1.8</v>
      </c>
      <c r="F21" s="181"/>
      <c r="G21" s="182"/>
      <c r="M21" s="178" t="s">
        <v>101</v>
      </c>
      <c r="O21" s="170"/>
    </row>
    <row r="22" spans="1:104">
      <c r="A22" s="171">
        <v>8</v>
      </c>
      <c r="B22" s="172" t="s">
        <v>102</v>
      </c>
      <c r="C22" s="173" t="s">
        <v>103</v>
      </c>
      <c r="D22" s="174" t="s">
        <v>84</v>
      </c>
      <c r="E22" s="175">
        <v>43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0">
        <v>1</v>
      </c>
      <c r="CB22" s="170">
        <v>1</v>
      </c>
      <c r="CZ22" s="146">
        <v>0</v>
      </c>
    </row>
    <row r="23" spans="1:104">
      <c r="A23" s="171">
        <v>9</v>
      </c>
      <c r="B23" s="172" t="s">
        <v>104</v>
      </c>
      <c r="C23" s="173" t="s">
        <v>105</v>
      </c>
      <c r="D23" s="174" t="s">
        <v>106</v>
      </c>
      <c r="E23" s="175">
        <v>50.88</v>
      </c>
      <c r="F23" s="175">
        <v>0</v>
      </c>
      <c r="G23" s="176">
        <f>E23*F23</f>
        <v>0</v>
      </c>
      <c r="O23" s="170">
        <v>2</v>
      </c>
      <c r="AA23" s="146">
        <v>3</v>
      </c>
      <c r="AB23" s="146">
        <v>1</v>
      </c>
      <c r="AC23" s="146">
        <v>58337333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0">
        <v>3</v>
      </c>
      <c r="CB23" s="170">
        <v>1</v>
      </c>
      <c r="CZ23" s="146">
        <v>1</v>
      </c>
    </row>
    <row r="24" spans="1:104">
      <c r="A24" s="177"/>
      <c r="B24" s="179"/>
      <c r="C24" s="297" t="s">
        <v>107</v>
      </c>
      <c r="D24" s="296"/>
      <c r="E24" s="203">
        <v>0</v>
      </c>
      <c r="F24" s="181"/>
      <c r="G24" s="182"/>
      <c r="M24" s="178" t="s">
        <v>107</v>
      </c>
      <c r="O24" s="170"/>
    </row>
    <row r="25" spans="1:104">
      <c r="A25" s="177"/>
      <c r="B25" s="179"/>
      <c r="C25" s="297" t="s">
        <v>87</v>
      </c>
      <c r="D25" s="296"/>
      <c r="E25" s="203">
        <v>28.8</v>
      </c>
      <c r="F25" s="181"/>
      <c r="G25" s="182"/>
      <c r="M25" s="178" t="s">
        <v>87</v>
      </c>
      <c r="O25" s="170"/>
    </row>
    <row r="26" spans="1:104">
      <c r="A26" s="177"/>
      <c r="B26" s="179"/>
      <c r="C26" s="297" t="s">
        <v>88</v>
      </c>
      <c r="D26" s="296"/>
      <c r="E26" s="203">
        <v>3</v>
      </c>
      <c r="F26" s="181"/>
      <c r="G26" s="182"/>
      <c r="M26" s="178" t="s">
        <v>88</v>
      </c>
      <c r="O26" s="170"/>
    </row>
    <row r="27" spans="1:104">
      <c r="A27" s="177"/>
      <c r="B27" s="179"/>
      <c r="C27" s="297" t="s">
        <v>108</v>
      </c>
      <c r="D27" s="296"/>
      <c r="E27" s="203">
        <v>31.8</v>
      </c>
      <c r="F27" s="181"/>
      <c r="G27" s="182"/>
      <c r="M27" s="178" t="s">
        <v>108</v>
      </c>
      <c r="O27" s="170"/>
    </row>
    <row r="28" spans="1:104">
      <c r="A28" s="177"/>
      <c r="B28" s="179"/>
      <c r="C28" s="295" t="s">
        <v>109</v>
      </c>
      <c r="D28" s="296"/>
      <c r="E28" s="180">
        <v>50.88</v>
      </c>
      <c r="F28" s="181"/>
      <c r="G28" s="182"/>
      <c r="M28" s="178" t="s">
        <v>109</v>
      </c>
      <c r="O28" s="170"/>
    </row>
    <row r="29" spans="1:104">
      <c r="A29" s="171">
        <v>10</v>
      </c>
      <c r="B29" s="172" t="s">
        <v>110</v>
      </c>
      <c r="C29" s="173" t="s">
        <v>111</v>
      </c>
      <c r="D29" s="174" t="s">
        <v>106</v>
      </c>
      <c r="E29" s="175">
        <v>3.6</v>
      </c>
      <c r="F29" s="175">
        <v>0</v>
      </c>
      <c r="G29" s="176">
        <f>E29*F29</f>
        <v>0</v>
      </c>
      <c r="O29" s="170">
        <v>2</v>
      </c>
      <c r="AA29" s="146">
        <v>3</v>
      </c>
      <c r="AB29" s="146">
        <v>1</v>
      </c>
      <c r="AC29" s="146">
        <v>58344169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0">
        <v>3</v>
      </c>
      <c r="CB29" s="170">
        <v>1</v>
      </c>
      <c r="CZ29" s="146">
        <v>1</v>
      </c>
    </row>
    <row r="30" spans="1:104">
      <c r="A30" s="177"/>
      <c r="B30" s="179"/>
      <c r="C30" s="295" t="s">
        <v>112</v>
      </c>
      <c r="D30" s="296"/>
      <c r="E30" s="180">
        <v>3.6</v>
      </c>
      <c r="F30" s="181"/>
      <c r="G30" s="182"/>
      <c r="M30" s="178" t="s">
        <v>112</v>
      </c>
      <c r="O30" s="170"/>
    </row>
    <row r="31" spans="1:104">
      <c r="A31" s="183"/>
      <c r="B31" s="184" t="s">
        <v>77</v>
      </c>
      <c r="C31" s="185" t="str">
        <f>CONCATENATE(B7," ",C7)</f>
        <v>1 Zemní práce</v>
      </c>
      <c r="D31" s="186"/>
      <c r="E31" s="187"/>
      <c r="F31" s="188"/>
      <c r="G31" s="189">
        <f>SUM(G7:G30)</f>
        <v>0</v>
      </c>
      <c r="O31" s="170">
        <v>4</v>
      </c>
      <c r="BA31" s="190">
        <f>SUM(BA7:BA30)</f>
        <v>0</v>
      </c>
      <c r="BB31" s="190">
        <f>SUM(BB7:BB30)</f>
        <v>0</v>
      </c>
      <c r="BC31" s="190">
        <f>SUM(BC7:BC30)</f>
        <v>0</v>
      </c>
      <c r="BD31" s="190">
        <f>SUM(BD7:BD30)</f>
        <v>0</v>
      </c>
      <c r="BE31" s="190">
        <f>SUM(BE7:BE30)</f>
        <v>0</v>
      </c>
    </row>
    <row r="32" spans="1:104">
      <c r="A32" s="163" t="s">
        <v>73</v>
      </c>
      <c r="B32" s="164" t="s">
        <v>113</v>
      </c>
      <c r="C32" s="165" t="s">
        <v>114</v>
      </c>
      <c r="D32" s="166"/>
      <c r="E32" s="167"/>
      <c r="F32" s="167"/>
      <c r="G32" s="168"/>
      <c r="H32" s="169"/>
      <c r="I32" s="169"/>
      <c r="O32" s="170">
        <v>1</v>
      </c>
    </row>
    <row r="33" spans="1:104" ht="22.5">
      <c r="A33" s="171">
        <v>11</v>
      </c>
      <c r="B33" s="172" t="s">
        <v>115</v>
      </c>
      <c r="C33" s="173" t="s">
        <v>116</v>
      </c>
      <c r="D33" s="174" t="s">
        <v>117</v>
      </c>
      <c r="E33" s="175">
        <v>1</v>
      </c>
      <c r="F33" s="175">
        <v>0</v>
      </c>
      <c r="G33" s="176">
        <f t="shared" ref="G33:G39" si="0"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 t="shared" ref="BA33:BA39" si="1">IF(AZ33=1,G33,0)</f>
        <v>0</v>
      </c>
      <c r="BB33" s="146">
        <f t="shared" ref="BB33:BB39" si="2">IF(AZ33=2,G33,0)</f>
        <v>0</v>
      </c>
      <c r="BC33" s="146">
        <f t="shared" ref="BC33:BC39" si="3">IF(AZ33=3,G33,0)</f>
        <v>0</v>
      </c>
      <c r="BD33" s="146">
        <f t="shared" ref="BD33:BD39" si="4">IF(AZ33=4,G33,0)</f>
        <v>0</v>
      </c>
      <c r="BE33" s="146">
        <f t="shared" ref="BE33:BE39" si="5">IF(AZ33=5,G33,0)</f>
        <v>0</v>
      </c>
      <c r="CA33" s="170">
        <v>1</v>
      </c>
      <c r="CB33" s="170">
        <v>1</v>
      </c>
      <c r="CZ33" s="146">
        <v>0</v>
      </c>
    </row>
    <row r="34" spans="1:104" ht="22.5">
      <c r="A34" s="171">
        <v>12</v>
      </c>
      <c r="B34" s="172" t="s">
        <v>118</v>
      </c>
      <c r="C34" s="173" t="s">
        <v>119</v>
      </c>
      <c r="D34" s="174" t="s">
        <v>117</v>
      </c>
      <c r="E34" s="175">
        <v>1</v>
      </c>
      <c r="F34" s="175">
        <v>0</v>
      </c>
      <c r="G34" s="176">
        <f t="shared" si="0"/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 t="shared" si="1"/>
        <v>0</v>
      </c>
      <c r="BB34" s="146">
        <f t="shared" si="2"/>
        <v>0</v>
      </c>
      <c r="BC34" s="146">
        <f t="shared" si="3"/>
        <v>0</v>
      </c>
      <c r="BD34" s="146">
        <f t="shared" si="4"/>
        <v>0</v>
      </c>
      <c r="BE34" s="146">
        <f t="shared" si="5"/>
        <v>0</v>
      </c>
      <c r="CA34" s="170">
        <v>1</v>
      </c>
      <c r="CB34" s="170">
        <v>1</v>
      </c>
      <c r="CZ34" s="146">
        <v>0</v>
      </c>
    </row>
    <row r="35" spans="1:104">
      <c r="A35" s="171">
        <v>13</v>
      </c>
      <c r="B35" s="172" t="s">
        <v>120</v>
      </c>
      <c r="C35" s="173" t="s">
        <v>121</v>
      </c>
      <c r="D35" s="174" t="s">
        <v>117</v>
      </c>
      <c r="E35" s="175">
        <v>2</v>
      </c>
      <c r="F35" s="175">
        <v>0</v>
      </c>
      <c r="G35" s="176">
        <f t="shared" si="0"/>
        <v>0</v>
      </c>
      <c r="O35" s="170">
        <v>2</v>
      </c>
      <c r="AA35" s="146">
        <v>1</v>
      </c>
      <c r="AB35" s="146">
        <v>0</v>
      </c>
      <c r="AC35" s="146">
        <v>0</v>
      </c>
      <c r="AZ35" s="146">
        <v>1</v>
      </c>
      <c r="BA35" s="146">
        <f t="shared" si="1"/>
        <v>0</v>
      </c>
      <c r="BB35" s="146">
        <f t="shared" si="2"/>
        <v>0</v>
      </c>
      <c r="BC35" s="146">
        <f t="shared" si="3"/>
        <v>0</v>
      </c>
      <c r="BD35" s="146">
        <f t="shared" si="4"/>
        <v>0</v>
      </c>
      <c r="BE35" s="146">
        <f t="shared" si="5"/>
        <v>0</v>
      </c>
      <c r="CA35" s="170">
        <v>1</v>
      </c>
      <c r="CB35" s="170">
        <v>0</v>
      </c>
      <c r="CZ35" s="146">
        <v>0</v>
      </c>
    </row>
    <row r="36" spans="1:104">
      <c r="A36" s="171">
        <v>14</v>
      </c>
      <c r="B36" s="172" t="s">
        <v>122</v>
      </c>
      <c r="C36" s="173" t="s">
        <v>123</v>
      </c>
      <c r="D36" s="174" t="s">
        <v>117</v>
      </c>
      <c r="E36" s="175">
        <v>5</v>
      </c>
      <c r="F36" s="175">
        <v>0</v>
      </c>
      <c r="G36" s="176">
        <f t="shared" si="0"/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 t="shared" si="1"/>
        <v>0</v>
      </c>
      <c r="BB36" s="146">
        <f t="shared" si="2"/>
        <v>0</v>
      </c>
      <c r="BC36" s="146">
        <f t="shared" si="3"/>
        <v>0</v>
      </c>
      <c r="BD36" s="146">
        <f t="shared" si="4"/>
        <v>0</v>
      </c>
      <c r="BE36" s="146">
        <f t="shared" si="5"/>
        <v>0</v>
      </c>
      <c r="CA36" s="170">
        <v>1</v>
      </c>
      <c r="CB36" s="170">
        <v>1</v>
      </c>
      <c r="CZ36" s="146">
        <v>0</v>
      </c>
    </row>
    <row r="37" spans="1:104">
      <c r="A37" s="171">
        <v>15</v>
      </c>
      <c r="B37" s="172" t="s">
        <v>124</v>
      </c>
      <c r="C37" s="173" t="s">
        <v>125</v>
      </c>
      <c r="D37" s="174" t="s">
        <v>117</v>
      </c>
      <c r="E37" s="175">
        <v>5</v>
      </c>
      <c r="F37" s="175">
        <v>0</v>
      </c>
      <c r="G37" s="176">
        <f t="shared" si="0"/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 t="shared" si="1"/>
        <v>0</v>
      </c>
      <c r="BB37" s="146">
        <f t="shared" si="2"/>
        <v>0</v>
      </c>
      <c r="BC37" s="146">
        <f t="shared" si="3"/>
        <v>0</v>
      </c>
      <c r="BD37" s="146">
        <f t="shared" si="4"/>
        <v>0</v>
      </c>
      <c r="BE37" s="146">
        <f t="shared" si="5"/>
        <v>0</v>
      </c>
      <c r="CA37" s="170">
        <v>1</v>
      </c>
      <c r="CB37" s="170">
        <v>1</v>
      </c>
      <c r="CZ37" s="146">
        <v>0</v>
      </c>
    </row>
    <row r="38" spans="1:104" ht="22.5">
      <c r="A38" s="171">
        <v>16</v>
      </c>
      <c r="B38" s="172" t="s">
        <v>126</v>
      </c>
      <c r="C38" s="173" t="s">
        <v>127</v>
      </c>
      <c r="D38" s="174" t="s">
        <v>117</v>
      </c>
      <c r="E38" s="175">
        <v>2</v>
      </c>
      <c r="F38" s="175">
        <v>0</v>
      </c>
      <c r="G38" s="176">
        <f t="shared" si="0"/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 t="shared" si="1"/>
        <v>0</v>
      </c>
      <c r="BB38" s="146">
        <f t="shared" si="2"/>
        <v>0</v>
      </c>
      <c r="BC38" s="146">
        <f t="shared" si="3"/>
        <v>0</v>
      </c>
      <c r="BD38" s="146">
        <f t="shared" si="4"/>
        <v>0</v>
      </c>
      <c r="BE38" s="146">
        <f t="shared" si="5"/>
        <v>0</v>
      </c>
      <c r="CA38" s="170">
        <v>1</v>
      </c>
      <c r="CB38" s="170">
        <v>1</v>
      </c>
      <c r="CZ38" s="146">
        <v>0</v>
      </c>
    </row>
    <row r="39" spans="1:104">
      <c r="A39" s="171">
        <v>17</v>
      </c>
      <c r="B39" s="172" t="s">
        <v>128</v>
      </c>
      <c r="C39" s="173" t="s">
        <v>129</v>
      </c>
      <c r="D39" s="174" t="s">
        <v>130</v>
      </c>
      <c r="E39" s="175">
        <v>11.025</v>
      </c>
      <c r="F39" s="175">
        <v>0</v>
      </c>
      <c r="G39" s="176">
        <f t="shared" si="0"/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 t="shared" si="1"/>
        <v>0</v>
      </c>
      <c r="BB39" s="146">
        <f t="shared" si="2"/>
        <v>0</v>
      </c>
      <c r="BC39" s="146">
        <f t="shared" si="3"/>
        <v>0</v>
      </c>
      <c r="BD39" s="146">
        <f t="shared" si="4"/>
        <v>0</v>
      </c>
      <c r="BE39" s="146">
        <f t="shared" si="5"/>
        <v>0</v>
      </c>
      <c r="CA39" s="170">
        <v>1</v>
      </c>
      <c r="CB39" s="170">
        <v>1</v>
      </c>
      <c r="CZ39" s="146">
        <v>0</v>
      </c>
    </row>
    <row r="40" spans="1:104">
      <c r="A40" s="177"/>
      <c r="B40" s="179"/>
      <c r="C40" s="295" t="s">
        <v>131</v>
      </c>
      <c r="D40" s="296"/>
      <c r="E40" s="180">
        <v>9.4</v>
      </c>
      <c r="F40" s="181"/>
      <c r="G40" s="182"/>
      <c r="M40" s="178" t="s">
        <v>131</v>
      </c>
      <c r="O40" s="170"/>
    </row>
    <row r="41" spans="1:104">
      <c r="A41" s="177"/>
      <c r="B41" s="179"/>
      <c r="C41" s="295" t="s">
        <v>132</v>
      </c>
      <c r="D41" s="296"/>
      <c r="E41" s="180">
        <v>1.625</v>
      </c>
      <c r="F41" s="181"/>
      <c r="G41" s="182"/>
      <c r="M41" s="178" t="s">
        <v>132</v>
      </c>
      <c r="O41" s="170"/>
    </row>
    <row r="42" spans="1:104" ht="22.5">
      <c r="A42" s="171">
        <v>18</v>
      </c>
      <c r="B42" s="172" t="s">
        <v>133</v>
      </c>
      <c r="C42" s="173" t="s">
        <v>134</v>
      </c>
      <c r="D42" s="174" t="s">
        <v>117</v>
      </c>
      <c r="E42" s="175">
        <v>1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0">
        <v>1</v>
      </c>
      <c r="CB42" s="170">
        <v>1</v>
      </c>
      <c r="CZ42" s="146">
        <v>0</v>
      </c>
    </row>
    <row r="43" spans="1:104">
      <c r="A43" s="171">
        <v>19</v>
      </c>
      <c r="B43" s="172" t="s">
        <v>135</v>
      </c>
      <c r="C43" s="173" t="s">
        <v>136</v>
      </c>
      <c r="D43" s="174" t="s">
        <v>137</v>
      </c>
      <c r="E43" s="175">
        <v>1</v>
      </c>
      <c r="F43" s="175">
        <v>0</v>
      </c>
      <c r="G43" s="176">
        <f>E43*F43</f>
        <v>0</v>
      </c>
      <c r="O43" s="170">
        <v>2</v>
      </c>
      <c r="AA43" s="146">
        <v>3</v>
      </c>
      <c r="AB43" s="146">
        <v>1</v>
      </c>
      <c r="AC43" s="146">
        <v>44984100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0">
        <v>3</v>
      </c>
      <c r="CB43" s="170">
        <v>1</v>
      </c>
      <c r="CZ43" s="146">
        <v>3.2000000000000002E-3</v>
      </c>
    </row>
    <row r="44" spans="1:104">
      <c r="A44" s="171">
        <v>20</v>
      </c>
      <c r="B44" s="172" t="s">
        <v>138</v>
      </c>
      <c r="C44" s="173" t="s">
        <v>139</v>
      </c>
      <c r="D44" s="174" t="s">
        <v>137</v>
      </c>
      <c r="E44" s="175">
        <v>1</v>
      </c>
      <c r="F44" s="175">
        <v>0</v>
      </c>
      <c r="G44" s="176">
        <f>E44*F44</f>
        <v>0</v>
      </c>
      <c r="O44" s="170">
        <v>2</v>
      </c>
      <c r="AA44" s="146">
        <v>3</v>
      </c>
      <c r="AB44" s="146">
        <v>1</v>
      </c>
      <c r="AC44" s="146">
        <v>44984104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0">
        <v>3</v>
      </c>
      <c r="CB44" s="170">
        <v>1</v>
      </c>
      <c r="CZ44" s="146">
        <v>1.12E-2</v>
      </c>
    </row>
    <row r="45" spans="1:104">
      <c r="A45" s="183"/>
      <c r="B45" s="184" t="s">
        <v>77</v>
      </c>
      <c r="C45" s="185" t="str">
        <f>CONCATENATE(B32," ",C32)</f>
        <v>11 Přípravné a přidružené práce</v>
      </c>
      <c r="D45" s="186"/>
      <c r="E45" s="187"/>
      <c r="F45" s="188"/>
      <c r="G45" s="189">
        <f>SUM(G32:G44)</f>
        <v>0</v>
      </c>
      <c r="O45" s="170">
        <v>4</v>
      </c>
      <c r="BA45" s="190">
        <f>SUM(BA32:BA44)</f>
        <v>0</v>
      </c>
      <c r="BB45" s="190">
        <f>SUM(BB32:BB44)</f>
        <v>0</v>
      </c>
      <c r="BC45" s="190">
        <f>SUM(BC32:BC44)</f>
        <v>0</v>
      </c>
      <c r="BD45" s="190">
        <f>SUM(BD32:BD44)</f>
        <v>0</v>
      </c>
      <c r="BE45" s="190">
        <f>SUM(BE32:BE44)</f>
        <v>0</v>
      </c>
    </row>
    <row r="46" spans="1:104">
      <c r="A46" s="163" t="s">
        <v>73</v>
      </c>
      <c r="B46" s="164" t="s">
        <v>140</v>
      </c>
      <c r="C46" s="165" t="s">
        <v>141</v>
      </c>
      <c r="D46" s="166"/>
      <c r="E46" s="167"/>
      <c r="F46" s="167"/>
      <c r="G46" s="168"/>
      <c r="H46" s="169"/>
      <c r="I46" s="169"/>
      <c r="O46" s="170">
        <v>1</v>
      </c>
    </row>
    <row r="47" spans="1:104">
      <c r="A47" s="171">
        <v>21</v>
      </c>
      <c r="B47" s="172" t="s">
        <v>142</v>
      </c>
      <c r="C47" s="173" t="s">
        <v>143</v>
      </c>
      <c r="D47" s="174" t="s">
        <v>144</v>
      </c>
      <c r="E47" s="175">
        <v>60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0">
        <v>1</v>
      </c>
      <c r="CB47" s="170">
        <v>1</v>
      </c>
      <c r="CZ47" s="146">
        <v>0.23472999999999999</v>
      </c>
    </row>
    <row r="48" spans="1:104">
      <c r="A48" s="177"/>
      <c r="B48" s="179"/>
      <c r="C48" s="295" t="s">
        <v>145</v>
      </c>
      <c r="D48" s="296"/>
      <c r="E48" s="180">
        <v>60</v>
      </c>
      <c r="F48" s="181"/>
      <c r="G48" s="182"/>
      <c r="M48" s="178" t="s">
        <v>145</v>
      </c>
      <c r="O48" s="170"/>
    </row>
    <row r="49" spans="1:104">
      <c r="A49" s="171">
        <v>22</v>
      </c>
      <c r="B49" s="172" t="s">
        <v>146</v>
      </c>
      <c r="C49" s="173" t="s">
        <v>147</v>
      </c>
      <c r="D49" s="174" t="s">
        <v>144</v>
      </c>
      <c r="E49" s="175">
        <v>127.98</v>
      </c>
      <c r="F49" s="175">
        <v>0</v>
      </c>
      <c r="G49" s="176">
        <f>E49*F49</f>
        <v>0</v>
      </c>
      <c r="O49" s="170">
        <v>2</v>
      </c>
      <c r="AA49" s="146">
        <v>1</v>
      </c>
      <c r="AB49" s="146">
        <v>0</v>
      </c>
      <c r="AC49" s="146">
        <v>0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0">
        <v>1</v>
      </c>
      <c r="CB49" s="170">
        <v>0</v>
      </c>
      <c r="CZ49" s="146">
        <v>2.2700000000000001E-2</v>
      </c>
    </row>
    <row r="50" spans="1:104">
      <c r="A50" s="177"/>
      <c r="B50" s="179"/>
      <c r="C50" s="295" t="s">
        <v>148</v>
      </c>
      <c r="D50" s="296"/>
      <c r="E50" s="180">
        <v>0</v>
      </c>
      <c r="F50" s="181"/>
      <c r="G50" s="182"/>
      <c r="M50" s="178" t="s">
        <v>148</v>
      </c>
      <c r="O50" s="170"/>
    </row>
    <row r="51" spans="1:104">
      <c r="A51" s="177"/>
      <c r="B51" s="179"/>
      <c r="C51" s="295" t="s">
        <v>149</v>
      </c>
      <c r="D51" s="296"/>
      <c r="E51" s="180">
        <v>15.24</v>
      </c>
      <c r="F51" s="181"/>
      <c r="G51" s="182"/>
      <c r="M51" s="178" t="s">
        <v>149</v>
      </c>
      <c r="O51" s="170"/>
    </row>
    <row r="52" spans="1:104">
      <c r="A52" s="177"/>
      <c r="B52" s="179"/>
      <c r="C52" s="295" t="s">
        <v>150</v>
      </c>
      <c r="D52" s="296"/>
      <c r="E52" s="180">
        <v>25.3</v>
      </c>
      <c r="F52" s="181"/>
      <c r="G52" s="182"/>
      <c r="M52" s="178" t="s">
        <v>150</v>
      </c>
      <c r="O52" s="170"/>
    </row>
    <row r="53" spans="1:104">
      <c r="A53" s="177"/>
      <c r="B53" s="179"/>
      <c r="C53" s="295" t="s">
        <v>151</v>
      </c>
      <c r="D53" s="296"/>
      <c r="E53" s="180">
        <v>7.2</v>
      </c>
      <c r="F53" s="181"/>
      <c r="G53" s="182"/>
      <c r="M53" s="178" t="s">
        <v>151</v>
      </c>
      <c r="O53" s="170"/>
    </row>
    <row r="54" spans="1:104">
      <c r="A54" s="177"/>
      <c r="B54" s="179"/>
      <c r="C54" s="295" t="s">
        <v>152</v>
      </c>
      <c r="D54" s="296"/>
      <c r="E54" s="180">
        <v>8.42</v>
      </c>
      <c r="F54" s="181"/>
      <c r="G54" s="182"/>
      <c r="M54" s="178" t="s">
        <v>152</v>
      </c>
      <c r="O54" s="170"/>
    </row>
    <row r="55" spans="1:104">
      <c r="A55" s="177"/>
      <c r="B55" s="179"/>
      <c r="C55" s="295" t="s">
        <v>153</v>
      </c>
      <c r="D55" s="296"/>
      <c r="E55" s="180">
        <v>5.88</v>
      </c>
      <c r="F55" s="181"/>
      <c r="G55" s="182"/>
      <c r="M55" s="178" t="s">
        <v>153</v>
      </c>
      <c r="O55" s="170"/>
    </row>
    <row r="56" spans="1:104">
      <c r="A56" s="177"/>
      <c r="B56" s="179"/>
      <c r="C56" s="295" t="s">
        <v>154</v>
      </c>
      <c r="D56" s="296"/>
      <c r="E56" s="180">
        <v>18.14</v>
      </c>
      <c r="F56" s="181"/>
      <c r="G56" s="182"/>
      <c r="M56" s="178" t="s">
        <v>154</v>
      </c>
      <c r="O56" s="170"/>
    </row>
    <row r="57" spans="1:104">
      <c r="A57" s="177"/>
      <c r="B57" s="179"/>
      <c r="C57" s="295" t="s">
        <v>155</v>
      </c>
      <c r="D57" s="296"/>
      <c r="E57" s="180">
        <v>4.82</v>
      </c>
      <c r="F57" s="181"/>
      <c r="G57" s="182"/>
      <c r="M57" s="178" t="s">
        <v>155</v>
      </c>
      <c r="O57" s="170"/>
    </row>
    <row r="58" spans="1:104">
      <c r="A58" s="177"/>
      <c r="B58" s="179"/>
      <c r="C58" s="295" t="s">
        <v>156</v>
      </c>
      <c r="D58" s="296"/>
      <c r="E58" s="180">
        <v>3.59</v>
      </c>
      <c r="F58" s="181"/>
      <c r="G58" s="182"/>
      <c r="M58" s="178" t="s">
        <v>156</v>
      </c>
      <c r="O58" s="170"/>
    </row>
    <row r="59" spans="1:104">
      <c r="A59" s="177"/>
      <c r="B59" s="179"/>
      <c r="C59" s="295" t="s">
        <v>157</v>
      </c>
      <c r="D59" s="296"/>
      <c r="E59" s="180">
        <v>3.69</v>
      </c>
      <c r="F59" s="181"/>
      <c r="G59" s="182"/>
      <c r="M59" s="178" t="s">
        <v>157</v>
      </c>
      <c r="O59" s="170"/>
    </row>
    <row r="60" spans="1:104">
      <c r="A60" s="177"/>
      <c r="B60" s="179"/>
      <c r="C60" s="295" t="s">
        <v>158</v>
      </c>
      <c r="D60" s="296"/>
      <c r="E60" s="180">
        <v>16.98</v>
      </c>
      <c r="F60" s="181"/>
      <c r="G60" s="182"/>
      <c r="M60" s="178" t="s">
        <v>158</v>
      </c>
      <c r="O60" s="170"/>
    </row>
    <row r="61" spans="1:104">
      <c r="A61" s="177"/>
      <c r="B61" s="179"/>
      <c r="C61" s="295" t="s">
        <v>159</v>
      </c>
      <c r="D61" s="296"/>
      <c r="E61" s="180">
        <v>18.72</v>
      </c>
      <c r="F61" s="181"/>
      <c r="G61" s="182"/>
      <c r="M61" s="178" t="s">
        <v>159</v>
      </c>
      <c r="O61" s="170"/>
    </row>
    <row r="62" spans="1:104">
      <c r="A62" s="183"/>
      <c r="B62" s="184" t="s">
        <v>77</v>
      </c>
      <c r="C62" s="185" t="str">
        <f>CONCATENATE(B46," ",C46)</f>
        <v>2 Základy a zvláštní zakládání</v>
      </c>
      <c r="D62" s="186"/>
      <c r="E62" s="187"/>
      <c r="F62" s="188"/>
      <c r="G62" s="189">
        <f>SUM(G46:G61)</f>
        <v>0</v>
      </c>
      <c r="O62" s="170">
        <v>4</v>
      </c>
      <c r="BA62" s="190">
        <f>SUM(BA46:BA61)</f>
        <v>0</v>
      </c>
      <c r="BB62" s="190">
        <f>SUM(BB46:BB61)</f>
        <v>0</v>
      </c>
      <c r="BC62" s="190">
        <f>SUM(BC46:BC61)</f>
        <v>0</v>
      </c>
      <c r="BD62" s="190">
        <f>SUM(BD46:BD61)</f>
        <v>0</v>
      </c>
      <c r="BE62" s="190">
        <f>SUM(BE46:BE61)</f>
        <v>0</v>
      </c>
    </row>
    <row r="63" spans="1:104">
      <c r="A63" s="163" t="s">
        <v>73</v>
      </c>
      <c r="B63" s="164" t="s">
        <v>160</v>
      </c>
      <c r="C63" s="165" t="s">
        <v>161</v>
      </c>
      <c r="D63" s="166"/>
      <c r="E63" s="167"/>
      <c r="F63" s="167"/>
      <c r="G63" s="168"/>
      <c r="H63" s="169"/>
      <c r="I63" s="169"/>
      <c r="O63" s="170">
        <v>1</v>
      </c>
    </row>
    <row r="64" spans="1:104">
      <c r="A64" s="171">
        <v>23</v>
      </c>
      <c r="B64" s="172" t="s">
        <v>162</v>
      </c>
      <c r="C64" s="173" t="s">
        <v>163</v>
      </c>
      <c r="D64" s="174" t="s">
        <v>84</v>
      </c>
      <c r="E64" s="175">
        <v>3.2</v>
      </c>
      <c r="F64" s="175">
        <v>0</v>
      </c>
      <c r="G64" s="176">
        <f>E64*F64</f>
        <v>0</v>
      </c>
      <c r="O64" s="170">
        <v>2</v>
      </c>
      <c r="AA64" s="146">
        <v>1</v>
      </c>
      <c r="AB64" s="146">
        <v>1</v>
      </c>
      <c r="AC64" s="146">
        <v>1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0">
        <v>1</v>
      </c>
      <c r="CB64" s="170">
        <v>1</v>
      </c>
      <c r="CZ64" s="146">
        <v>0.74009000000000003</v>
      </c>
    </row>
    <row r="65" spans="1:104">
      <c r="A65" s="177"/>
      <c r="B65" s="179"/>
      <c r="C65" s="295" t="s">
        <v>164</v>
      </c>
      <c r="D65" s="296"/>
      <c r="E65" s="180">
        <v>1.6</v>
      </c>
      <c r="F65" s="181"/>
      <c r="G65" s="182"/>
      <c r="M65" s="178" t="s">
        <v>164</v>
      </c>
      <c r="O65" s="170"/>
    </row>
    <row r="66" spans="1:104">
      <c r="A66" s="177"/>
      <c r="B66" s="179"/>
      <c r="C66" s="295" t="s">
        <v>165</v>
      </c>
      <c r="D66" s="296"/>
      <c r="E66" s="180">
        <v>1.6</v>
      </c>
      <c r="F66" s="181"/>
      <c r="G66" s="182"/>
      <c r="M66" s="178" t="s">
        <v>165</v>
      </c>
      <c r="O66" s="170"/>
    </row>
    <row r="67" spans="1:104">
      <c r="A67" s="171">
        <v>24</v>
      </c>
      <c r="B67" s="172" t="s">
        <v>166</v>
      </c>
      <c r="C67" s="173" t="s">
        <v>167</v>
      </c>
      <c r="D67" s="174" t="s">
        <v>84</v>
      </c>
      <c r="E67" s="175">
        <v>0.93</v>
      </c>
      <c r="F67" s="175">
        <v>0</v>
      </c>
      <c r="G67" s="176">
        <f>E67*F67</f>
        <v>0</v>
      </c>
      <c r="O67" s="170">
        <v>2</v>
      </c>
      <c r="AA67" s="146">
        <v>1</v>
      </c>
      <c r="AB67" s="146">
        <v>1</v>
      </c>
      <c r="AC67" s="146">
        <v>1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0">
        <v>1</v>
      </c>
      <c r="CB67" s="170">
        <v>1</v>
      </c>
      <c r="CZ67" s="146">
        <v>0.54832999999999998</v>
      </c>
    </row>
    <row r="68" spans="1:104">
      <c r="A68" s="177"/>
      <c r="B68" s="179"/>
      <c r="C68" s="295" t="s">
        <v>168</v>
      </c>
      <c r="D68" s="296"/>
      <c r="E68" s="180">
        <v>0</v>
      </c>
      <c r="F68" s="181"/>
      <c r="G68" s="182"/>
      <c r="M68" s="178" t="s">
        <v>168</v>
      </c>
      <c r="O68" s="170"/>
    </row>
    <row r="69" spans="1:104">
      <c r="A69" s="177"/>
      <c r="B69" s="179"/>
      <c r="C69" s="295" t="s">
        <v>169</v>
      </c>
      <c r="D69" s="296"/>
      <c r="E69" s="180">
        <v>0.93</v>
      </c>
      <c r="F69" s="181"/>
      <c r="G69" s="182"/>
      <c r="M69" s="178" t="s">
        <v>169</v>
      </c>
      <c r="O69" s="170"/>
    </row>
    <row r="70" spans="1:104" ht="22.5">
      <c r="A70" s="171">
        <v>25</v>
      </c>
      <c r="B70" s="172" t="s">
        <v>170</v>
      </c>
      <c r="C70" s="173" t="s">
        <v>171</v>
      </c>
      <c r="D70" s="174" t="s">
        <v>84</v>
      </c>
      <c r="E70" s="175">
        <v>2.5727000000000002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0">
        <v>1</v>
      </c>
      <c r="CB70" s="170">
        <v>1</v>
      </c>
      <c r="CZ70" s="146">
        <v>1.796</v>
      </c>
    </row>
    <row r="71" spans="1:104">
      <c r="A71" s="177"/>
      <c r="B71" s="179"/>
      <c r="C71" s="295" t="s">
        <v>172</v>
      </c>
      <c r="D71" s="296"/>
      <c r="E71" s="180">
        <v>0.193</v>
      </c>
      <c r="F71" s="181"/>
      <c r="G71" s="182"/>
      <c r="M71" s="178" t="s">
        <v>172</v>
      </c>
      <c r="O71" s="170"/>
    </row>
    <row r="72" spans="1:104">
      <c r="A72" s="177"/>
      <c r="B72" s="179"/>
      <c r="C72" s="295" t="s">
        <v>173</v>
      </c>
      <c r="D72" s="296"/>
      <c r="E72" s="180">
        <v>0.1351</v>
      </c>
      <c r="F72" s="181"/>
      <c r="G72" s="182"/>
      <c r="M72" s="178" t="s">
        <v>173</v>
      </c>
      <c r="O72" s="170"/>
    </row>
    <row r="73" spans="1:104">
      <c r="A73" s="177"/>
      <c r="B73" s="179"/>
      <c r="C73" s="295" t="s">
        <v>174</v>
      </c>
      <c r="D73" s="296"/>
      <c r="E73" s="180">
        <v>1.9952000000000001</v>
      </c>
      <c r="F73" s="181"/>
      <c r="G73" s="182"/>
      <c r="M73" s="178" t="s">
        <v>174</v>
      </c>
      <c r="O73" s="170"/>
    </row>
    <row r="74" spans="1:104">
      <c r="A74" s="177"/>
      <c r="B74" s="179"/>
      <c r="C74" s="295" t="s">
        <v>175</v>
      </c>
      <c r="D74" s="296"/>
      <c r="E74" s="180">
        <v>0.24940000000000001</v>
      </c>
      <c r="F74" s="181"/>
      <c r="G74" s="182"/>
      <c r="M74" s="178" t="s">
        <v>175</v>
      </c>
      <c r="O74" s="170"/>
    </row>
    <row r="75" spans="1:104" ht="22.5">
      <c r="A75" s="171">
        <v>26</v>
      </c>
      <c r="B75" s="172" t="s">
        <v>176</v>
      </c>
      <c r="C75" s="173" t="s">
        <v>177</v>
      </c>
      <c r="D75" s="174" t="s">
        <v>106</v>
      </c>
      <c r="E75" s="175">
        <v>4.5199999999999997E-2</v>
      </c>
      <c r="F75" s="175">
        <v>0</v>
      </c>
      <c r="G75" s="176">
        <f>E75*F75</f>
        <v>0</v>
      </c>
      <c r="O75" s="170">
        <v>2</v>
      </c>
      <c r="AA75" s="146">
        <v>1</v>
      </c>
      <c r="AB75" s="146">
        <v>0</v>
      </c>
      <c r="AC75" s="146">
        <v>0</v>
      </c>
      <c r="AZ75" s="146">
        <v>1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0">
        <v>1</v>
      </c>
      <c r="CB75" s="170">
        <v>0</v>
      </c>
      <c r="CZ75" s="146">
        <v>1.0900000000000001</v>
      </c>
    </row>
    <row r="76" spans="1:104">
      <c r="A76" s="177"/>
      <c r="B76" s="179"/>
      <c r="C76" s="295" t="s">
        <v>178</v>
      </c>
      <c r="D76" s="296"/>
      <c r="E76" s="180">
        <v>1.5100000000000001E-2</v>
      </c>
      <c r="F76" s="181"/>
      <c r="G76" s="182"/>
      <c r="M76" s="178" t="s">
        <v>178</v>
      </c>
      <c r="O76" s="170"/>
    </row>
    <row r="77" spans="1:104">
      <c r="A77" s="177"/>
      <c r="B77" s="179"/>
      <c r="C77" s="295" t="s">
        <v>179</v>
      </c>
      <c r="D77" s="296"/>
      <c r="E77" s="180">
        <v>3.0099999999999998E-2</v>
      </c>
      <c r="F77" s="181"/>
      <c r="G77" s="182"/>
      <c r="M77" s="178" t="s">
        <v>179</v>
      </c>
      <c r="O77" s="170"/>
    </row>
    <row r="78" spans="1:104" ht="22.5">
      <c r="A78" s="171">
        <v>27</v>
      </c>
      <c r="B78" s="172" t="s">
        <v>180</v>
      </c>
      <c r="C78" s="173" t="s">
        <v>181</v>
      </c>
      <c r="D78" s="174" t="s">
        <v>130</v>
      </c>
      <c r="E78" s="175">
        <v>67.561000000000007</v>
      </c>
      <c r="F78" s="175">
        <v>0</v>
      </c>
      <c r="G78" s="176">
        <f>E78*F78</f>
        <v>0</v>
      </c>
      <c r="O78" s="170">
        <v>2</v>
      </c>
      <c r="AA78" s="146">
        <v>1</v>
      </c>
      <c r="AB78" s="146">
        <v>1</v>
      </c>
      <c r="AC78" s="146">
        <v>1</v>
      </c>
      <c r="AZ78" s="146">
        <v>1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0">
        <v>1</v>
      </c>
      <c r="CB78" s="170">
        <v>1</v>
      </c>
      <c r="CZ78" s="146">
        <v>7.0599999999999996E-2</v>
      </c>
    </row>
    <row r="79" spans="1:104">
      <c r="A79" s="177"/>
      <c r="B79" s="179"/>
      <c r="C79" s="295" t="s">
        <v>148</v>
      </c>
      <c r="D79" s="296"/>
      <c r="E79" s="180">
        <v>0</v>
      </c>
      <c r="F79" s="181"/>
      <c r="G79" s="182"/>
      <c r="M79" s="178" t="s">
        <v>148</v>
      </c>
      <c r="O79" s="170"/>
    </row>
    <row r="80" spans="1:104">
      <c r="A80" s="177"/>
      <c r="B80" s="179"/>
      <c r="C80" s="295" t="s">
        <v>182</v>
      </c>
      <c r="D80" s="296"/>
      <c r="E80" s="180">
        <v>7.6680000000000001</v>
      </c>
      <c r="F80" s="181"/>
      <c r="G80" s="182"/>
      <c r="M80" s="178" t="s">
        <v>182</v>
      </c>
      <c r="O80" s="170"/>
    </row>
    <row r="81" spans="1:104">
      <c r="A81" s="177"/>
      <c r="B81" s="179"/>
      <c r="C81" s="295" t="s">
        <v>183</v>
      </c>
      <c r="D81" s="296"/>
      <c r="E81" s="180">
        <v>19.143000000000001</v>
      </c>
      <c r="F81" s="181"/>
      <c r="G81" s="182"/>
      <c r="M81" s="178" t="s">
        <v>183</v>
      </c>
      <c r="O81" s="170"/>
    </row>
    <row r="82" spans="1:104">
      <c r="A82" s="177"/>
      <c r="B82" s="179"/>
      <c r="C82" s="295" t="s">
        <v>168</v>
      </c>
      <c r="D82" s="296"/>
      <c r="E82" s="180">
        <v>0</v>
      </c>
      <c r="F82" s="181"/>
      <c r="G82" s="182"/>
      <c r="M82" s="178" t="s">
        <v>168</v>
      </c>
      <c r="O82" s="170"/>
    </row>
    <row r="83" spans="1:104">
      <c r="A83" s="177"/>
      <c r="B83" s="179"/>
      <c r="C83" s="295" t="s">
        <v>184</v>
      </c>
      <c r="D83" s="296"/>
      <c r="E83" s="180">
        <v>8.75</v>
      </c>
      <c r="F83" s="181"/>
      <c r="G83" s="182"/>
      <c r="M83" s="178" t="s">
        <v>184</v>
      </c>
      <c r="O83" s="170"/>
    </row>
    <row r="84" spans="1:104">
      <c r="A84" s="177"/>
      <c r="B84" s="179"/>
      <c r="C84" s="295" t="s">
        <v>185</v>
      </c>
      <c r="D84" s="296"/>
      <c r="E84" s="180">
        <v>15.625</v>
      </c>
      <c r="F84" s="181"/>
      <c r="G84" s="182"/>
      <c r="M84" s="178" t="s">
        <v>185</v>
      </c>
      <c r="O84" s="170"/>
    </row>
    <row r="85" spans="1:104">
      <c r="A85" s="177"/>
      <c r="B85" s="179"/>
      <c r="C85" s="295" t="s">
        <v>186</v>
      </c>
      <c r="D85" s="296"/>
      <c r="E85" s="180">
        <v>16.375</v>
      </c>
      <c r="F85" s="181"/>
      <c r="G85" s="182"/>
      <c r="M85" s="178" t="s">
        <v>186</v>
      </c>
      <c r="O85" s="170"/>
    </row>
    <row r="86" spans="1:104" ht="22.5">
      <c r="A86" s="171">
        <v>28</v>
      </c>
      <c r="B86" s="172" t="s">
        <v>187</v>
      </c>
      <c r="C86" s="173" t="s">
        <v>188</v>
      </c>
      <c r="D86" s="174" t="s">
        <v>130</v>
      </c>
      <c r="E86" s="175">
        <v>21.879000000000001</v>
      </c>
      <c r="F86" s="175">
        <v>0</v>
      </c>
      <c r="G86" s="176">
        <f>E86*F86</f>
        <v>0</v>
      </c>
      <c r="O86" s="170">
        <v>2</v>
      </c>
      <c r="AA86" s="146">
        <v>1</v>
      </c>
      <c r="AB86" s="146">
        <v>1</v>
      </c>
      <c r="AC86" s="146">
        <v>1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0">
        <v>1</v>
      </c>
      <c r="CB86" s="170">
        <v>1</v>
      </c>
      <c r="CZ86" s="146">
        <v>0.1055</v>
      </c>
    </row>
    <row r="87" spans="1:104">
      <c r="A87" s="177"/>
      <c r="B87" s="179"/>
      <c r="C87" s="295" t="s">
        <v>189</v>
      </c>
      <c r="D87" s="296"/>
      <c r="E87" s="180">
        <v>6.1289999999999996</v>
      </c>
      <c r="F87" s="181"/>
      <c r="G87" s="182"/>
      <c r="M87" s="178" t="s">
        <v>189</v>
      </c>
      <c r="O87" s="170"/>
    </row>
    <row r="88" spans="1:104">
      <c r="A88" s="177"/>
      <c r="B88" s="179"/>
      <c r="C88" s="295" t="s">
        <v>190</v>
      </c>
      <c r="D88" s="296"/>
      <c r="E88" s="180">
        <v>11.25</v>
      </c>
      <c r="F88" s="181"/>
      <c r="G88" s="182"/>
      <c r="M88" s="178" t="s">
        <v>190</v>
      </c>
      <c r="O88" s="170"/>
    </row>
    <row r="89" spans="1:104">
      <c r="A89" s="177"/>
      <c r="B89" s="179"/>
      <c r="C89" s="295" t="s">
        <v>191</v>
      </c>
      <c r="D89" s="296"/>
      <c r="E89" s="180">
        <v>4.5</v>
      </c>
      <c r="F89" s="181"/>
      <c r="G89" s="182"/>
      <c r="M89" s="178" t="s">
        <v>191</v>
      </c>
      <c r="O89" s="170"/>
    </row>
    <row r="90" spans="1:104">
      <c r="A90" s="183"/>
      <c r="B90" s="184" t="s">
        <v>77</v>
      </c>
      <c r="C90" s="185" t="str">
        <f>CONCATENATE(B63," ",C63)</f>
        <v>3 Svislé a kompletní konstrukce</v>
      </c>
      <c r="D90" s="186"/>
      <c r="E90" s="187"/>
      <c r="F90" s="188"/>
      <c r="G90" s="189">
        <f>SUM(G63:G89)</f>
        <v>0</v>
      </c>
      <c r="O90" s="170">
        <v>4</v>
      </c>
      <c r="BA90" s="190">
        <f>SUM(BA63:BA89)</f>
        <v>0</v>
      </c>
      <c r="BB90" s="190">
        <f>SUM(BB63:BB89)</f>
        <v>0</v>
      </c>
      <c r="BC90" s="190">
        <f>SUM(BC63:BC89)</f>
        <v>0</v>
      </c>
      <c r="BD90" s="190">
        <f>SUM(BD63:BD89)</f>
        <v>0</v>
      </c>
      <c r="BE90" s="190">
        <f>SUM(BE63:BE89)</f>
        <v>0</v>
      </c>
    </row>
    <row r="91" spans="1:104">
      <c r="A91" s="163" t="s">
        <v>73</v>
      </c>
      <c r="B91" s="164" t="s">
        <v>192</v>
      </c>
      <c r="C91" s="165" t="s">
        <v>193</v>
      </c>
      <c r="D91" s="166"/>
      <c r="E91" s="167"/>
      <c r="F91" s="167"/>
      <c r="G91" s="168"/>
      <c r="H91" s="169"/>
      <c r="I91" s="169"/>
      <c r="O91" s="170">
        <v>1</v>
      </c>
    </row>
    <row r="92" spans="1:104">
      <c r="A92" s="171">
        <v>29</v>
      </c>
      <c r="B92" s="172" t="s">
        <v>194</v>
      </c>
      <c r="C92" s="173" t="s">
        <v>195</v>
      </c>
      <c r="D92" s="174" t="s">
        <v>84</v>
      </c>
      <c r="E92" s="175">
        <v>14.48</v>
      </c>
      <c r="F92" s="175"/>
      <c r="G92" s="176">
        <f>E92*F92</f>
        <v>0</v>
      </c>
      <c r="O92" s="170">
        <v>2</v>
      </c>
      <c r="AA92" s="146">
        <v>1</v>
      </c>
      <c r="AB92" s="146">
        <v>1</v>
      </c>
      <c r="AC92" s="146">
        <v>1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0">
        <v>1</v>
      </c>
      <c r="CB92" s="170">
        <v>1</v>
      </c>
      <c r="CZ92" s="146">
        <v>2.5251399999999999</v>
      </c>
    </row>
    <row r="93" spans="1:104">
      <c r="A93" s="177"/>
      <c r="B93" s="179"/>
      <c r="C93" s="295" t="s">
        <v>196</v>
      </c>
      <c r="D93" s="296"/>
      <c r="E93" s="180">
        <v>14.48</v>
      </c>
      <c r="F93" s="181"/>
      <c r="G93" s="182"/>
      <c r="M93" s="178" t="s">
        <v>196</v>
      </c>
      <c r="O93" s="170"/>
    </row>
    <row r="94" spans="1:104">
      <c r="A94" s="171">
        <v>30</v>
      </c>
      <c r="B94" s="172" t="s">
        <v>197</v>
      </c>
      <c r="C94" s="173" t="s">
        <v>198</v>
      </c>
      <c r="D94" s="174" t="s">
        <v>130</v>
      </c>
      <c r="E94" s="175">
        <v>144.80000000000001</v>
      </c>
      <c r="F94" s="175">
        <v>0</v>
      </c>
      <c r="G94" s="176">
        <f>E94*F94</f>
        <v>0</v>
      </c>
      <c r="O94" s="170">
        <v>2</v>
      </c>
      <c r="AA94" s="146">
        <v>1</v>
      </c>
      <c r="AB94" s="146">
        <v>1</v>
      </c>
      <c r="AC94" s="146">
        <v>1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0">
        <v>1</v>
      </c>
      <c r="CB94" s="170">
        <v>1</v>
      </c>
      <c r="CZ94" s="146">
        <v>2.3310000000000001E-2</v>
      </c>
    </row>
    <row r="95" spans="1:104">
      <c r="A95" s="177"/>
      <c r="B95" s="179"/>
      <c r="C95" s="295" t="s">
        <v>199</v>
      </c>
      <c r="D95" s="296"/>
      <c r="E95" s="180">
        <v>144.80000000000001</v>
      </c>
      <c r="F95" s="181"/>
      <c r="G95" s="182"/>
      <c r="M95" s="178" t="s">
        <v>199</v>
      </c>
      <c r="O95" s="170"/>
    </row>
    <row r="96" spans="1:104">
      <c r="A96" s="171">
        <v>31</v>
      </c>
      <c r="B96" s="172" t="s">
        <v>200</v>
      </c>
      <c r="C96" s="173" t="s">
        <v>201</v>
      </c>
      <c r="D96" s="174" t="s">
        <v>130</v>
      </c>
      <c r="E96" s="175">
        <v>144.80000000000001</v>
      </c>
      <c r="F96" s="175">
        <v>0</v>
      </c>
      <c r="G96" s="176">
        <f>E96*F96</f>
        <v>0</v>
      </c>
      <c r="O96" s="170">
        <v>2</v>
      </c>
      <c r="AA96" s="146">
        <v>1</v>
      </c>
      <c r="AB96" s="146">
        <v>1</v>
      </c>
      <c r="AC96" s="146">
        <v>1</v>
      </c>
      <c r="AZ96" s="146">
        <v>1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0">
        <v>1</v>
      </c>
      <c r="CB96" s="170">
        <v>1</v>
      </c>
      <c r="CZ96" s="146">
        <v>1.09E-2</v>
      </c>
    </row>
    <row r="97" spans="1:104">
      <c r="A97" s="171">
        <v>32</v>
      </c>
      <c r="B97" s="172" t="s">
        <v>202</v>
      </c>
      <c r="C97" s="173" t="s">
        <v>203</v>
      </c>
      <c r="D97" s="174" t="s">
        <v>106</v>
      </c>
      <c r="E97" s="175">
        <v>1.1000000000000001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1</v>
      </c>
      <c r="AC97" s="146">
        <v>1</v>
      </c>
      <c r="AZ97" s="146">
        <v>1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0">
        <v>1</v>
      </c>
      <c r="CB97" s="170">
        <v>1</v>
      </c>
      <c r="CZ97" s="146">
        <v>1.02139</v>
      </c>
    </row>
    <row r="98" spans="1:104" ht="22.5">
      <c r="A98" s="171">
        <v>33</v>
      </c>
      <c r="B98" s="172" t="s">
        <v>204</v>
      </c>
      <c r="C98" s="173" t="s">
        <v>205</v>
      </c>
      <c r="D98" s="174" t="s">
        <v>137</v>
      </c>
      <c r="E98" s="175">
        <v>20</v>
      </c>
      <c r="F98" s="175">
        <v>0</v>
      </c>
      <c r="G98" s="176">
        <f>E98*F98</f>
        <v>0</v>
      </c>
      <c r="O98" s="170">
        <v>2</v>
      </c>
      <c r="AA98" s="146">
        <v>1</v>
      </c>
      <c r="AB98" s="146">
        <v>1</v>
      </c>
      <c r="AC98" s="146">
        <v>1</v>
      </c>
      <c r="AZ98" s="146">
        <v>1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A98" s="170">
        <v>1</v>
      </c>
      <c r="CB98" s="170">
        <v>1</v>
      </c>
      <c r="CZ98" s="146">
        <v>5.8000000000000003E-2</v>
      </c>
    </row>
    <row r="99" spans="1:104" ht="22.5">
      <c r="A99" s="171">
        <v>34</v>
      </c>
      <c r="B99" s="172" t="s">
        <v>206</v>
      </c>
      <c r="C99" s="173" t="s">
        <v>207</v>
      </c>
      <c r="D99" s="174" t="s">
        <v>106</v>
      </c>
      <c r="E99" s="175">
        <v>5.3707000000000003</v>
      </c>
      <c r="F99" s="175">
        <v>0</v>
      </c>
      <c r="G99" s="176">
        <f>E99*F99</f>
        <v>0</v>
      </c>
      <c r="O99" s="170">
        <v>2</v>
      </c>
      <c r="AA99" s="146">
        <v>1</v>
      </c>
      <c r="AB99" s="146">
        <v>1</v>
      </c>
      <c r="AC99" s="146">
        <v>1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0">
        <v>1</v>
      </c>
      <c r="CB99" s="170">
        <v>1</v>
      </c>
      <c r="CZ99" s="146">
        <v>1.09663</v>
      </c>
    </row>
    <row r="100" spans="1:104">
      <c r="A100" s="177"/>
      <c r="B100" s="179"/>
      <c r="C100" s="297" t="s">
        <v>107</v>
      </c>
      <c r="D100" s="296"/>
      <c r="E100" s="203">
        <v>0</v>
      </c>
      <c r="F100" s="181"/>
      <c r="G100" s="182"/>
      <c r="M100" s="178" t="s">
        <v>107</v>
      </c>
      <c r="O100" s="170"/>
    </row>
    <row r="101" spans="1:104">
      <c r="A101" s="177"/>
      <c r="B101" s="179"/>
      <c r="C101" s="297" t="s">
        <v>208</v>
      </c>
      <c r="D101" s="296"/>
      <c r="E101" s="203">
        <v>12.12</v>
      </c>
      <c r="F101" s="181"/>
      <c r="G101" s="182"/>
      <c r="M101" s="178" t="s">
        <v>208</v>
      </c>
      <c r="O101" s="170"/>
    </row>
    <row r="102" spans="1:104">
      <c r="A102" s="177"/>
      <c r="B102" s="179"/>
      <c r="C102" s="297" t="s">
        <v>209</v>
      </c>
      <c r="D102" s="296"/>
      <c r="E102" s="203">
        <v>12.78</v>
      </c>
      <c r="F102" s="181"/>
      <c r="G102" s="182"/>
      <c r="M102" s="178" t="s">
        <v>209</v>
      </c>
      <c r="O102" s="170"/>
    </row>
    <row r="103" spans="1:104">
      <c r="A103" s="177"/>
      <c r="B103" s="179"/>
      <c r="C103" s="297" t="s">
        <v>210</v>
      </c>
      <c r="D103" s="296"/>
      <c r="E103" s="203">
        <v>12.3</v>
      </c>
      <c r="F103" s="181"/>
      <c r="G103" s="182"/>
      <c r="M103" s="178" t="s">
        <v>210</v>
      </c>
      <c r="O103" s="170"/>
    </row>
    <row r="104" spans="1:104">
      <c r="A104" s="177"/>
      <c r="B104" s="179"/>
      <c r="C104" s="297" t="s">
        <v>211</v>
      </c>
      <c r="D104" s="296"/>
      <c r="E104" s="203">
        <v>30.875</v>
      </c>
      <c r="F104" s="181"/>
      <c r="G104" s="182"/>
      <c r="M104" s="178" t="s">
        <v>211</v>
      </c>
      <c r="O104" s="170"/>
    </row>
    <row r="105" spans="1:104">
      <c r="A105" s="177"/>
      <c r="B105" s="179"/>
      <c r="C105" s="297" t="s">
        <v>212</v>
      </c>
      <c r="D105" s="296"/>
      <c r="E105" s="203">
        <v>90</v>
      </c>
      <c r="F105" s="181"/>
      <c r="G105" s="182"/>
      <c r="M105" s="178" t="s">
        <v>212</v>
      </c>
      <c r="O105" s="170"/>
    </row>
    <row r="106" spans="1:104">
      <c r="A106" s="177"/>
      <c r="B106" s="179"/>
      <c r="C106" s="297" t="s">
        <v>213</v>
      </c>
      <c r="D106" s="296"/>
      <c r="E106" s="203">
        <v>38.15</v>
      </c>
      <c r="F106" s="181"/>
      <c r="G106" s="182"/>
      <c r="M106" s="178" t="s">
        <v>213</v>
      </c>
      <c r="O106" s="170"/>
    </row>
    <row r="107" spans="1:104">
      <c r="A107" s="177"/>
      <c r="B107" s="179"/>
      <c r="C107" s="297" t="s">
        <v>214</v>
      </c>
      <c r="D107" s="296"/>
      <c r="E107" s="203">
        <v>27.125</v>
      </c>
      <c r="F107" s="181"/>
      <c r="G107" s="182"/>
      <c r="M107" s="178" t="s">
        <v>214</v>
      </c>
      <c r="O107" s="170"/>
    </row>
    <row r="108" spans="1:104">
      <c r="A108" s="177"/>
      <c r="B108" s="179"/>
      <c r="C108" s="297" t="s">
        <v>108</v>
      </c>
      <c r="D108" s="296"/>
      <c r="E108" s="203">
        <v>223.35</v>
      </c>
      <c r="F108" s="181"/>
      <c r="G108" s="182"/>
      <c r="M108" s="178" t="s">
        <v>108</v>
      </c>
      <c r="O108" s="170"/>
    </row>
    <row r="109" spans="1:104">
      <c r="A109" s="177"/>
      <c r="B109" s="179"/>
      <c r="C109" s="295" t="s">
        <v>215</v>
      </c>
      <c r="D109" s="296"/>
      <c r="E109" s="180">
        <v>5.3707000000000003</v>
      </c>
      <c r="F109" s="181"/>
      <c r="G109" s="182"/>
      <c r="M109" s="178" t="s">
        <v>215</v>
      </c>
      <c r="O109" s="170"/>
    </row>
    <row r="110" spans="1:104">
      <c r="A110" s="171">
        <v>35</v>
      </c>
      <c r="B110" s="172" t="s">
        <v>216</v>
      </c>
      <c r="C110" s="173" t="s">
        <v>217</v>
      </c>
      <c r="D110" s="174" t="s">
        <v>130</v>
      </c>
      <c r="E110" s="175">
        <v>116.8</v>
      </c>
      <c r="F110" s="175">
        <v>0</v>
      </c>
      <c r="G110" s="176">
        <f>E110*F110</f>
        <v>0</v>
      </c>
      <c r="O110" s="170">
        <v>2</v>
      </c>
      <c r="AA110" s="146">
        <v>1</v>
      </c>
      <c r="AB110" s="146">
        <v>1</v>
      </c>
      <c r="AC110" s="146">
        <v>1</v>
      </c>
      <c r="AZ110" s="146">
        <v>1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0">
        <v>1</v>
      </c>
      <c r="CB110" s="170">
        <v>1</v>
      </c>
      <c r="CZ110" s="146">
        <v>1.12E-2</v>
      </c>
    </row>
    <row r="111" spans="1:104">
      <c r="A111" s="177"/>
      <c r="B111" s="179"/>
      <c r="C111" s="295" t="s">
        <v>168</v>
      </c>
      <c r="D111" s="296"/>
      <c r="E111" s="180">
        <v>0</v>
      </c>
      <c r="F111" s="181"/>
      <c r="G111" s="182"/>
      <c r="M111" s="178" t="s">
        <v>168</v>
      </c>
      <c r="O111" s="170"/>
    </row>
    <row r="112" spans="1:104">
      <c r="A112" s="177"/>
      <c r="B112" s="179"/>
      <c r="C112" s="295" t="s">
        <v>218</v>
      </c>
      <c r="D112" s="296"/>
      <c r="E112" s="180">
        <v>15.9</v>
      </c>
      <c r="F112" s="181"/>
      <c r="G112" s="182"/>
      <c r="M112" s="178" t="s">
        <v>218</v>
      </c>
      <c r="O112" s="170"/>
    </row>
    <row r="113" spans="1:104">
      <c r="A113" s="177"/>
      <c r="B113" s="179"/>
      <c r="C113" s="295" t="s">
        <v>219</v>
      </c>
      <c r="D113" s="296"/>
      <c r="E113" s="180">
        <v>3.2</v>
      </c>
      <c r="F113" s="181"/>
      <c r="G113" s="182"/>
      <c r="M113" s="178" t="s">
        <v>219</v>
      </c>
      <c r="O113" s="170"/>
    </row>
    <row r="114" spans="1:104">
      <c r="A114" s="177"/>
      <c r="B114" s="179"/>
      <c r="C114" s="295" t="s">
        <v>220</v>
      </c>
      <c r="D114" s="296"/>
      <c r="E114" s="180">
        <v>19.600000000000001</v>
      </c>
      <c r="F114" s="181"/>
      <c r="G114" s="182"/>
      <c r="M114" s="178" t="s">
        <v>220</v>
      </c>
      <c r="O114" s="170"/>
    </row>
    <row r="115" spans="1:104">
      <c r="A115" s="177"/>
      <c r="B115" s="179"/>
      <c r="C115" s="295" t="s">
        <v>221</v>
      </c>
      <c r="D115" s="296"/>
      <c r="E115" s="180">
        <v>23.2</v>
      </c>
      <c r="F115" s="181"/>
      <c r="G115" s="182"/>
      <c r="M115" s="178" t="s">
        <v>221</v>
      </c>
      <c r="O115" s="170"/>
    </row>
    <row r="116" spans="1:104">
      <c r="A116" s="177"/>
      <c r="B116" s="179"/>
      <c r="C116" s="295" t="s">
        <v>222</v>
      </c>
      <c r="D116" s="296"/>
      <c r="E116" s="180">
        <v>2.5</v>
      </c>
      <c r="F116" s="181"/>
      <c r="G116" s="182"/>
      <c r="M116" s="178" t="s">
        <v>222</v>
      </c>
      <c r="O116" s="170"/>
    </row>
    <row r="117" spans="1:104">
      <c r="A117" s="177"/>
      <c r="B117" s="179"/>
      <c r="C117" s="295" t="s">
        <v>223</v>
      </c>
      <c r="D117" s="296"/>
      <c r="E117" s="180">
        <v>16</v>
      </c>
      <c r="F117" s="181"/>
      <c r="G117" s="182"/>
      <c r="M117" s="178" t="s">
        <v>223</v>
      </c>
      <c r="O117" s="170"/>
    </row>
    <row r="118" spans="1:104">
      <c r="A118" s="177"/>
      <c r="B118" s="179"/>
      <c r="C118" s="295" t="s">
        <v>224</v>
      </c>
      <c r="D118" s="296"/>
      <c r="E118" s="180">
        <v>3.8</v>
      </c>
      <c r="F118" s="181"/>
      <c r="G118" s="182"/>
      <c r="M118" s="178" t="s">
        <v>224</v>
      </c>
      <c r="O118" s="170"/>
    </row>
    <row r="119" spans="1:104">
      <c r="A119" s="177"/>
      <c r="B119" s="179"/>
      <c r="C119" s="295" t="s">
        <v>225</v>
      </c>
      <c r="D119" s="296"/>
      <c r="E119" s="180">
        <v>16.600000000000001</v>
      </c>
      <c r="F119" s="181"/>
      <c r="G119" s="182"/>
      <c r="M119" s="178" t="s">
        <v>225</v>
      </c>
      <c r="O119" s="170"/>
    </row>
    <row r="120" spans="1:104">
      <c r="A120" s="177"/>
      <c r="B120" s="179"/>
      <c r="C120" s="295" t="s">
        <v>226</v>
      </c>
      <c r="D120" s="296"/>
      <c r="E120" s="180">
        <v>16</v>
      </c>
      <c r="F120" s="181"/>
      <c r="G120" s="182"/>
      <c r="M120" s="178" t="s">
        <v>226</v>
      </c>
      <c r="O120" s="170"/>
    </row>
    <row r="121" spans="1:104">
      <c r="A121" s="171">
        <v>36</v>
      </c>
      <c r="B121" s="172" t="s">
        <v>227</v>
      </c>
      <c r="C121" s="173" t="s">
        <v>228</v>
      </c>
      <c r="D121" s="174" t="s">
        <v>130</v>
      </c>
      <c r="E121" s="175">
        <v>13</v>
      </c>
      <c r="F121" s="175">
        <v>0</v>
      </c>
      <c r="G121" s="176">
        <f>E121*F121</f>
        <v>0</v>
      </c>
      <c r="O121" s="170">
        <v>2</v>
      </c>
      <c r="AA121" s="146">
        <v>1</v>
      </c>
      <c r="AB121" s="146">
        <v>1</v>
      </c>
      <c r="AC121" s="146">
        <v>1</v>
      </c>
      <c r="AZ121" s="146">
        <v>1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0">
        <v>1</v>
      </c>
      <c r="CB121" s="170">
        <v>1</v>
      </c>
      <c r="CZ121" s="146">
        <v>1.1310000000000001E-2</v>
      </c>
    </row>
    <row r="122" spans="1:104">
      <c r="A122" s="177"/>
      <c r="B122" s="179"/>
      <c r="C122" s="295" t="s">
        <v>168</v>
      </c>
      <c r="D122" s="296"/>
      <c r="E122" s="180">
        <v>0</v>
      </c>
      <c r="F122" s="181"/>
      <c r="G122" s="182"/>
      <c r="M122" s="178" t="s">
        <v>168</v>
      </c>
      <c r="O122" s="170"/>
    </row>
    <row r="123" spans="1:104">
      <c r="A123" s="177"/>
      <c r="B123" s="179"/>
      <c r="C123" s="295" t="s">
        <v>229</v>
      </c>
      <c r="D123" s="296"/>
      <c r="E123" s="180">
        <v>4.0999999999999996</v>
      </c>
      <c r="F123" s="181"/>
      <c r="G123" s="182"/>
      <c r="M123" s="178" t="s">
        <v>229</v>
      </c>
      <c r="O123" s="170"/>
    </row>
    <row r="124" spans="1:104">
      <c r="A124" s="177"/>
      <c r="B124" s="179"/>
      <c r="C124" s="295" t="s">
        <v>230</v>
      </c>
      <c r="D124" s="296"/>
      <c r="E124" s="180">
        <v>4.5999999999999996</v>
      </c>
      <c r="F124" s="181"/>
      <c r="G124" s="182"/>
      <c r="M124" s="178" t="s">
        <v>230</v>
      </c>
      <c r="O124" s="170"/>
    </row>
    <row r="125" spans="1:104">
      <c r="A125" s="177"/>
      <c r="B125" s="179"/>
      <c r="C125" s="295" t="s">
        <v>231</v>
      </c>
      <c r="D125" s="296"/>
      <c r="E125" s="180">
        <v>4.3</v>
      </c>
      <c r="F125" s="181"/>
      <c r="G125" s="182"/>
      <c r="M125" s="178" t="s">
        <v>231</v>
      </c>
      <c r="O125" s="170"/>
    </row>
    <row r="126" spans="1:104">
      <c r="A126" s="171">
        <v>37</v>
      </c>
      <c r="B126" s="172" t="s">
        <v>232</v>
      </c>
      <c r="C126" s="173" t="s">
        <v>233</v>
      </c>
      <c r="D126" s="174" t="s">
        <v>84</v>
      </c>
      <c r="E126" s="175">
        <v>2.8111000000000002</v>
      </c>
      <c r="F126" s="175">
        <v>0</v>
      </c>
      <c r="G126" s="176">
        <f>E126*F126</f>
        <v>0</v>
      </c>
      <c r="O126" s="170">
        <v>2</v>
      </c>
      <c r="AA126" s="146">
        <v>1</v>
      </c>
      <c r="AB126" s="146">
        <v>0</v>
      </c>
      <c r="AC126" s="146">
        <v>0</v>
      </c>
      <c r="AZ126" s="146">
        <v>1</v>
      </c>
      <c r="BA126" s="146">
        <f>IF(AZ126=1,G126,0)</f>
        <v>0</v>
      </c>
      <c r="BB126" s="146">
        <f>IF(AZ126=2,G126,0)</f>
        <v>0</v>
      </c>
      <c r="BC126" s="146">
        <f>IF(AZ126=3,G126,0)</f>
        <v>0</v>
      </c>
      <c r="BD126" s="146">
        <f>IF(AZ126=4,G126,0)</f>
        <v>0</v>
      </c>
      <c r="BE126" s="146">
        <f>IF(AZ126=5,G126,0)</f>
        <v>0</v>
      </c>
      <c r="CA126" s="170">
        <v>1</v>
      </c>
      <c r="CB126" s="170">
        <v>0</v>
      </c>
      <c r="CZ126" s="146">
        <v>2.4533999999999998</v>
      </c>
    </row>
    <row r="127" spans="1:104">
      <c r="A127" s="177"/>
      <c r="B127" s="179"/>
      <c r="C127" s="295" t="s">
        <v>234</v>
      </c>
      <c r="D127" s="296"/>
      <c r="E127" s="180">
        <v>1.2685</v>
      </c>
      <c r="F127" s="181"/>
      <c r="G127" s="182"/>
      <c r="M127" s="178" t="s">
        <v>234</v>
      </c>
      <c r="O127" s="170"/>
    </row>
    <row r="128" spans="1:104">
      <c r="A128" s="177"/>
      <c r="B128" s="179"/>
      <c r="C128" s="295" t="s">
        <v>235</v>
      </c>
      <c r="D128" s="296"/>
      <c r="E128" s="180">
        <v>0.29559999999999997</v>
      </c>
      <c r="F128" s="181"/>
      <c r="G128" s="182"/>
      <c r="M128" s="178" t="s">
        <v>235</v>
      </c>
      <c r="O128" s="170"/>
    </row>
    <row r="129" spans="1:104">
      <c r="A129" s="177"/>
      <c r="B129" s="179"/>
      <c r="C129" s="295" t="s">
        <v>236</v>
      </c>
      <c r="D129" s="296"/>
      <c r="E129" s="180">
        <v>1.2470000000000001</v>
      </c>
      <c r="F129" s="181"/>
      <c r="G129" s="182"/>
      <c r="M129" s="178" t="s">
        <v>236</v>
      </c>
      <c r="O129" s="170"/>
    </row>
    <row r="130" spans="1:104">
      <c r="A130" s="171">
        <v>38</v>
      </c>
      <c r="B130" s="172" t="s">
        <v>237</v>
      </c>
      <c r="C130" s="173" t="s">
        <v>238</v>
      </c>
      <c r="D130" s="174" t="s">
        <v>130</v>
      </c>
      <c r="E130" s="175">
        <v>19.495000000000001</v>
      </c>
      <c r="F130" s="175">
        <v>0</v>
      </c>
      <c r="G130" s="176">
        <f>E130*F130</f>
        <v>0</v>
      </c>
      <c r="O130" s="170">
        <v>2</v>
      </c>
      <c r="AA130" s="146">
        <v>1</v>
      </c>
      <c r="AB130" s="146">
        <v>1</v>
      </c>
      <c r="AC130" s="146">
        <v>1</v>
      </c>
      <c r="AZ130" s="146">
        <v>1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0">
        <v>1</v>
      </c>
      <c r="CB130" s="170">
        <v>1</v>
      </c>
      <c r="CZ130" s="146">
        <v>7.8200000000000006E-3</v>
      </c>
    </row>
    <row r="131" spans="1:104">
      <c r="A131" s="177"/>
      <c r="B131" s="179"/>
      <c r="C131" s="295" t="s">
        <v>239</v>
      </c>
      <c r="D131" s="296"/>
      <c r="E131" s="180">
        <v>8.6</v>
      </c>
      <c r="F131" s="181"/>
      <c r="G131" s="182"/>
      <c r="M131" s="178" t="s">
        <v>239</v>
      </c>
      <c r="O131" s="170"/>
    </row>
    <row r="132" spans="1:104">
      <c r="A132" s="177"/>
      <c r="B132" s="179"/>
      <c r="C132" s="295" t="s">
        <v>240</v>
      </c>
      <c r="D132" s="296"/>
      <c r="E132" s="180">
        <v>2.2949999999999999</v>
      </c>
      <c r="F132" s="181"/>
      <c r="G132" s="182"/>
      <c r="M132" s="178" t="s">
        <v>240</v>
      </c>
      <c r="O132" s="170"/>
    </row>
    <row r="133" spans="1:104">
      <c r="A133" s="177"/>
      <c r="B133" s="179"/>
      <c r="C133" s="295" t="s">
        <v>241</v>
      </c>
      <c r="D133" s="296"/>
      <c r="E133" s="180">
        <v>8.6</v>
      </c>
      <c r="F133" s="181"/>
      <c r="G133" s="182"/>
      <c r="M133" s="178" t="s">
        <v>241</v>
      </c>
      <c r="O133" s="170"/>
    </row>
    <row r="134" spans="1:104">
      <c r="A134" s="171">
        <v>39</v>
      </c>
      <c r="B134" s="172" t="s">
        <v>242</v>
      </c>
      <c r="C134" s="173" t="s">
        <v>243</v>
      </c>
      <c r="D134" s="174" t="s">
        <v>130</v>
      </c>
      <c r="E134" s="175">
        <v>19.459</v>
      </c>
      <c r="F134" s="175">
        <v>0</v>
      </c>
      <c r="G134" s="176">
        <f>E134*F134</f>
        <v>0</v>
      </c>
      <c r="O134" s="170">
        <v>2</v>
      </c>
      <c r="AA134" s="146">
        <v>1</v>
      </c>
      <c r="AB134" s="146">
        <v>1</v>
      </c>
      <c r="AC134" s="146">
        <v>1</v>
      </c>
      <c r="AZ134" s="146">
        <v>1</v>
      </c>
      <c r="BA134" s="146">
        <f>IF(AZ134=1,G134,0)</f>
        <v>0</v>
      </c>
      <c r="BB134" s="146">
        <f>IF(AZ134=2,G134,0)</f>
        <v>0</v>
      </c>
      <c r="BC134" s="146">
        <f>IF(AZ134=3,G134,0)</f>
        <v>0</v>
      </c>
      <c r="BD134" s="146">
        <f>IF(AZ134=4,G134,0)</f>
        <v>0</v>
      </c>
      <c r="BE134" s="146">
        <f>IF(AZ134=5,G134,0)</f>
        <v>0</v>
      </c>
      <c r="CA134" s="170">
        <v>1</v>
      </c>
      <c r="CB134" s="170">
        <v>1</v>
      </c>
      <c r="CZ134" s="146">
        <v>0</v>
      </c>
    </row>
    <row r="135" spans="1:104">
      <c r="A135" s="171">
        <v>40</v>
      </c>
      <c r="B135" s="172" t="s">
        <v>244</v>
      </c>
      <c r="C135" s="173" t="s">
        <v>245</v>
      </c>
      <c r="D135" s="174" t="s">
        <v>106</v>
      </c>
      <c r="E135" s="175">
        <v>0.26</v>
      </c>
      <c r="F135" s="175">
        <v>0</v>
      </c>
      <c r="G135" s="176">
        <f>E135*F135</f>
        <v>0</v>
      </c>
      <c r="O135" s="170">
        <v>2</v>
      </c>
      <c r="AA135" s="146">
        <v>1</v>
      </c>
      <c r="AB135" s="146">
        <v>1</v>
      </c>
      <c r="AC135" s="146">
        <v>1</v>
      </c>
      <c r="AZ135" s="146">
        <v>1</v>
      </c>
      <c r="BA135" s="146">
        <f>IF(AZ135=1,G135,0)</f>
        <v>0</v>
      </c>
      <c r="BB135" s="146">
        <f>IF(AZ135=2,G135,0)</f>
        <v>0</v>
      </c>
      <c r="BC135" s="146">
        <f>IF(AZ135=3,G135,0)</f>
        <v>0</v>
      </c>
      <c r="BD135" s="146">
        <f>IF(AZ135=4,G135,0)</f>
        <v>0</v>
      </c>
      <c r="BE135" s="146">
        <f>IF(AZ135=5,G135,0)</f>
        <v>0</v>
      </c>
      <c r="CA135" s="170">
        <v>1</v>
      </c>
      <c r="CB135" s="170">
        <v>1</v>
      </c>
      <c r="CZ135" s="146">
        <v>1.0166500000000001</v>
      </c>
    </row>
    <row r="136" spans="1:104">
      <c r="A136" s="183"/>
      <c r="B136" s="184" t="s">
        <v>77</v>
      </c>
      <c r="C136" s="185" t="str">
        <f>CONCATENATE(B91," ",C91)</f>
        <v>4 Vodorovné konstrukce</v>
      </c>
      <c r="D136" s="186"/>
      <c r="E136" s="187"/>
      <c r="F136" s="188"/>
      <c r="G136" s="189">
        <f>SUM(G91:G135)</f>
        <v>0</v>
      </c>
      <c r="O136" s="170">
        <v>4</v>
      </c>
      <c r="BA136" s="190">
        <f>SUM(BA91:BA135)</f>
        <v>0</v>
      </c>
      <c r="BB136" s="190">
        <f>SUM(BB91:BB135)</f>
        <v>0</v>
      </c>
      <c r="BC136" s="190">
        <f>SUM(BC91:BC135)</f>
        <v>0</v>
      </c>
      <c r="BD136" s="190">
        <f>SUM(BD91:BD135)</f>
        <v>0</v>
      </c>
      <c r="BE136" s="190">
        <f>SUM(BE91:BE135)</f>
        <v>0</v>
      </c>
    </row>
    <row r="137" spans="1:104">
      <c r="A137" s="163" t="s">
        <v>73</v>
      </c>
      <c r="B137" s="164" t="s">
        <v>246</v>
      </c>
      <c r="C137" s="165" t="s">
        <v>247</v>
      </c>
      <c r="D137" s="166"/>
      <c r="E137" s="167"/>
      <c r="F137" s="167"/>
      <c r="G137" s="168"/>
      <c r="H137" s="169"/>
      <c r="I137" s="169"/>
      <c r="O137" s="170">
        <v>1</v>
      </c>
    </row>
    <row r="138" spans="1:104">
      <c r="A138" s="171">
        <v>41</v>
      </c>
      <c r="B138" s="172" t="s">
        <v>248</v>
      </c>
      <c r="C138" s="173" t="s">
        <v>249</v>
      </c>
      <c r="D138" s="174" t="s">
        <v>130</v>
      </c>
      <c r="E138" s="175">
        <v>54.4</v>
      </c>
      <c r="F138" s="175">
        <v>0</v>
      </c>
      <c r="G138" s="176">
        <f>E138*F138</f>
        <v>0</v>
      </c>
      <c r="O138" s="170">
        <v>2</v>
      </c>
      <c r="AA138" s="146">
        <v>1</v>
      </c>
      <c r="AB138" s="146">
        <v>1</v>
      </c>
      <c r="AC138" s="146">
        <v>1</v>
      </c>
      <c r="AZ138" s="146">
        <v>1</v>
      </c>
      <c r="BA138" s="146">
        <f>IF(AZ138=1,G138,0)</f>
        <v>0</v>
      </c>
      <c r="BB138" s="146">
        <f>IF(AZ138=2,G138,0)</f>
        <v>0</v>
      </c>
      <c r="BC138" s="146">
        <f>IF(AZ138=3,G138,0)</f>
        <v>0</v>
      </c>
      <c r="BD138" s="146">
        <f>IF(AZ138=4,G138,0)</f>
        <v>0</v>
      </c>
      <c r="BE138" s="146">
        <f>IF(AZ138=5,G138,0)</f>
        <v>0</v>
      </c>
      <c r="CA138" s="170">
        <v>1</v>
      </c>
      <c r="CB138" s="170">
        <v>1</v>
      </c>
      <c r="CZ138" s="146">
        <v>0.40481</v>
      </c>
    </row>
    <row r="139" spans="1:104">
      <c r="A139" s="177"/>
      <c r="B139" s="179"/>
      <c r="C139" s="295" t="s">
        <v>250</v>
      </c>
      <c r="D139" s="296"/>
      <c r="E139" s="180">
        <v>40</v>
      </c>
      <c r="F139" s="181"/>
      <c r="G139" s="182"/>
      <c r="M139" s="178" t="s">
        <v>250</v>
      </c>
      <c r="O139" s="170"/>
    </row>
    <row r="140" spans="1:104">
      <c r="A140" s="177"/>
      <c r="B140" s="179"/>
      <c r="C140" s="295" t="s">
        <v>251</v>
      </c>
      <c r="D140" s="296"/>
      <c r="E140" s="180">
        <v>14.4</v>
      </c>
      <c r="F140" s="181"/>
      <c r="G140" s="182"/>
      <c r="M140" s="178" t="s">
        <v>251</v>
      </c>
      <c r="O140" s="170"/>
    </row>
    <row r="141" spans="1:104">
      <c r="A141" s="171">
        <v>42</v>
      </c>
      <c r="B141" s="172" t="s">
        <v>252</v>
      </c>
      <c r="C141" s="173" t="s">
        <v>253</v>
      </c>
      <c r="D141" s="174" t="s">
        <v>130</v>
      </c>
      <c r="E141" s="175">
        <v>40</v>
      </c>
      <c r="F141" s="175">
        <v>0</v>
      </c>
      <c r="G141" s="176">
        <f>E141*F141</f>
        <v>0</v>
      </c>
      <c r="O141" s="170">
        <v>2</v>
      </c>
      <c r="AA141" s="146">
        <v>1</v>
      </c>
      <c r="AB141" s="146">
        <v>1</v>
      </c>
      <c r="AC141" s="146">
        <v>1</v>
      </c>
      <c r="AZ141" s="146">
        <v>1</v>
      </c>
      <c r="BA141" s="146">
        <f>IF(AZ141=1,G141,0)</f>
        <v>0</v>
      </c>
      <c r="BB141" s="146">
        <f>IF(AZ141=2,G141,0)</f>
        <v>0</v>
      </c>
      <c r="BC141" s="146">
        <f>IF(AZ141=3,G141,0)</f>
        <v>0</v>
      </c>
      <c r="BD141" s="146">
        <f>IF(AZ141=4,G141,0)</f>
        <v>0</v>
      </c>
      <c r="BE141" s="146">
        <f>IF(AZ141=5,G141,0)</f>
        <v>0</v>
      </c>
      <c r="CA141" s="170">
        <v>1</v>
      </c>
      <c r="CB141" s="170">
        <v>1</v>
      </c>
      <c r="CZ141" s="146">
        <v>5.5449999999999999E-2</v>
      </c>
    </row>
    <row r="142" spans="1:104">
      <c r="A142" s="177"/>
      <c r="B142" s="179"/>
      <c r="C142" s="295" t="s">
        <v>254</v>
      </c>
      <c r="D142" s="296"/>
      <c r="E142" s="180">
        <v>40</v>
      </c>
      <c r="F142" s="181"/>
      <c r="G142" s="182"/>
      <c r="M142" s="178" t="s">
        <v>254</v>
      </c>
      <c r="O142" s="170"/>
    </row>
    <row r="143" spans="1:104" ht="22.5">
      <c r="A143" s="171">
        <v>43</v>
      </c>
      <c r="B143" s="172" t="s">
        <v>255</v>
      </c>
      <c r="C143" s="173" t="s">
        <v>256</v>
      </c>
      <c r="D143" s="174" t="s">
        <v>130</v>
      </c>
      <c r="E143" s="175">
        <v>14.4</v>
      </c>
      <c r="F143" s="175">
        <v>0</v>
      </c>
      <c r="G143" s="176">
        <f>E143*F143</f>
        <v>0</v>
      </c>
      <c r="O143" s="170">
        <v>2</v>
      </c>
      <c r="AA143" s="146">
        <v>1</v>
      </c>
      <c r="AB143" s="146">
        <v>0</v>
      </c>
      <c r="AC143" s="146">
        <v>0</v>
      </c>
      <c r="AZ143" s="146">
        <v>1</v>
      </c>
      <c r="BA143" s="146">
        <f>IF(AZ143=1,G143,0)</f>
        <v>0</v>
      </c>
      <c r="BB143" s="146">
        <f>IF(AZ143=2,G143,0)</f>
        <v>0</v>
      </c>
      <c r="BC143" s="146">
        <f>IF(AZ143=3,G143,0)</f>
        <v>0</v>
      </c>
      <c r="BD143" s="146">
        <f>IF(AZ143=4,G143,0)</f>
        <v>0</v>
      </c>
      <c r="BE143" s="146">
        <f>IF(AZ143=5,G143,0)</f>
        <v>0</v>
      </c>
      <c r="CA143" s="170">
        <v>1</v>
      </c>
      <c r="CB143" s="170">
        <v>0</v>
      </c>
      <c r="CZ143" s="146">
        <v>0.18107999999999999</v>
      </c>
    </row>
    <row r="144" spans="1:104">
      <c r="A144" s="177"/>
      <c r="B144" s="179"/>
      <c r="C144" s="295" t="s">
        <v>257</v>
      </c>
      <c r="D144" s="296"/>
      <c r="E144" s="180">
        <v>14.4</v>
      </c>
      <c r="F144" s="181"/>
      <c r="G144" s="182"/>
      <c r="M144" s="178" t="s">
        <v>257</v>
      </c>
      <c r="O144" s="170"/>
    </row>
    <row r="145" spans="1:104">
      <c r="A145" s="171">
        <v>44</v>
      </c>
      <c r="B145" s="172" t="s">
        <v>258</v>
      </c>
      <c r="C145" s="173" t="s">
        <v>259</v>
      </c>
      <c r="D145" s="174" t="s">
        <v>144</v>
      </c>
      <c r="E145" s="175">
        <v>52.765000000000001</v>
      </c>
      <c r="F145" s="175">
        <v>0</v>
      </c>
      <c r="G145" s="176">
        <f>E145*F145</f>
        <v>0</v>
      </c>
      <c r="O145" s="170">
        <v>2</v>
      </c>
      <c r="AA145" s="146">
        <v>1</v>
      </c>
      <c r="AB145" s="146">
        <v>1</v>
      </c>
      <c r="AC145" s="146">
        <v>1</v>
      </c>
      <c r="AZ145" s="146">
        <v>1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0">
        <v>1</v>
      </c>
      <c r="CB145" s="170">
        <v>1</v>
      </c>
      <c r="CZ145" s="146">
        <v>0.12068</v>
      </c>
    </row>
    <row r="146" spans="1:104">
      <c r="A146" s="177"/>
      <c r="B146" s="179"/>
      <c r="C146" s="295" t="s">
        <v>260</v>
      </c>
      <c r="D146" s="296"/>
      <c r="E146" s="180">
        <v>16.765000000000001</v>
      </c>
      <c r="F146" s="181"/>
      <c r="G146" s="182"/>
      <c r="M146" s="178" t="s">
        <v>260</v>
      </c>
      <c r="O146" s="170"/>
    </row>
    <row r="147" spans="1:104">
      <c r="A147" s="177"/>
      <c r="B147" s="179"/>
      <c r="C147" s="295" t="s">
        <v>261</v>
      </c>
      <c r="D147" s="296"/>
      <c r="E147" s="180">
        <v>36</v>
      </c>
      <c r="F147" s="181"/>
      <c r="G147" s="182"/>
      <c r="M147" s="178" t="s">
        <v>261</v>
      </c>
      <c r="O147" s="170"/>
    </row>
    <row r="148" spans="1:104">
      <c r="A148" s="171">
        <v>45</v>
      </c>
      <c r="B148" s="172" t="s">
        <v>262</v>
      </c>
      <c r="C148" s="173" t="s">
        <v>263</v>
      </c>
      <c r="D148" s="174" t="s">
        <v>130</v>
      </c>
      <c r="E148" s="175">
        <v>44</v>
      </c>
      <c r="F148" s="175">
        <v>0</v>
      </c>
      <c r="G148" s="176">
        <f>E148*F148</f>
        <v>0</v>
      </c>
      <c r="O148" s="170">
        <v>2</v>
      </c>
      <c r="AA148" s="146">
        <v>3</v>
      </c>
      <c r="AB148" s="146">
        <v>1</v>
      </c>
      <c r="AC148" s="146">
        <v>59245020</v>
      </c>
      <c r="AZ148" s="146">
        <v>1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0">
        <v>3</v>
      </c>
      <c r="CB148" s="170">
        <v>1</v>
      </c>
      <c r="CZ148" s="146">
        <v>0.12959999999999999</v>
      </c>
    </row>
    <row r="149" spans="1:104">
      <c r="A149" s="177"/>
      <c r="B149" s="179"/>
      <c r="C149" s="295" t="s">
        <v>264</v>
      </c>
      <c r="D149" s="296"/>
      <c r="E149" s="180">
        <v>44</v>
      </c>
      <c r="F149" s="181"/>
      <c r="G149" s="182"/>
      <c r="M149" s="178" t="s">
        <v>264</v>
      </c>
      <c r="O149" s="170"/>
    </row>
    <row r="150" spans="1:104">
      <c r="A150" s="183"/>
      <c r="B150" s="184" t="s">
        <v>77</v>
      </c>
      <c r="C150" s="185" t="str">
        <f>CONCATENATE(B137," ",C137)</f>
        <v>5 Komunikace</v>
      </c>
      <c r="D150" s="186"/>
      <c r="E150" s="187"/>
      <c r="F150" s="188"/>
      <c r="G150" s="189">
        <f>SUM(G137:G149)</f>
        <v>0</v>
      </c>
      <c r="O150" s="170">
        <v>4</v>
      </c>
      <c r="BA150" s="190">
        <f>SUM(BA137:BA149)</f>
        <v>0</v>
      </c>
      <c r="BB150" s="190">
        <f>SUM(BB137:BB149)</f>
        <v>0</v>
      </c>
      <c r="BC150" s="190">
        <f>SUM(BC137:BC149)</f>
        <v>0</v>
      </c>
      <c r="BD150" s="190">
        <f>SUM(BD137:BD149)</f>
        <v>0</v>
      </c>
      <c r="BE150" s="190">
        <f>SUM(BE137:BE149)</f>
        <v>0</v>
      </c>
    </row>
    <row r="151" spans="1:104">
      <c r="A151" s="163" t="s">
        <v>73</v>
      </c>
      <c r="B151" s="164" t="s">
        <v>265</v>
      </c>
      <c r="C151" s="165" t="s">
        <v>266</v>
      </c>
      <c r="D151" s="166"/>
      <c r="E151" s="167"/>
      <c r="F151" s="167"/>
      <c r="G151" s="168"/>
      <c r="H151" s="169"/>
      <c r="I151" s="169"/>
      <c r="O151" s="170">
        <v>1</v>
      </c>
    </row>
    <row r="152" spans="1:104" ht="22.5">
      <c r="A152" s="171">
        <v>46</v>
      </c>
      <c r="B152" s="172" t="s">
        <v>267</v>
      </c>
      <c r="C152" s="173" t="s">
        <v>268</v>
      </c>
      <c r="D152" s="174" t="s">
        <v>130</v>
      </c>
      <c r="E152" s="175">
        <v>117.3</v>
      </c>
      <c r="F152" s="175">
        <v>0</v>
      </c>
      <c r="G152" s="176">
        <f>E152*F152</f>
        <v>0</v>
      </c>
      <c r="O152" s="170">
        <v>2</v>
      </c>
      <c r="AA152" s="146">
        <v>1</v>
      </c>
      <c r="AB152" s="146">
        <v>7</v>
      </c>
      <c r="AC152" s="146">
        <v>7</v>
      </c>
      <c r="AZ152" s="146">
        <v>1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0">
        <v>1</v>
      </c>
      <c r="CB152" s="170">
        <v>7</v>
      </c>
      <c r="CZ152" s="146">
        <v>0</v>
      </c>
    </row>
    <row r="153" spans="1:104">
      <c r="A153" s="177"/>
      <c r="B153" s="179"/>
      <c r="C153" s="295" t="s">
        <v>148</v>
      </c>
      <c r="D153" s="296"/>
      <c r="E153" s="180">
        <v>0</v>
      </c>
      <c r="F153" s="181"/>
      <c r="G153" s="182"/>
      <c r="M153" s="178" t="s">
        <v>148</v>
      </c>
      <c r="O153" s="170"/>
    </row>
    <row r="154" spans="1:104">
      <c r="A154" s="177"/>
      <c r="B154" s="179"/>
      <c r="C154" s="295" t="s">
        <v>269</v>
      </c>
      <c r="D154" s="296"/>
      <c r="E154" s="180">
        <v>15.2</v>
      </c>
      <c r="F154" s="181"/>
      <c r="G154" s="182"/>
      <c r="M154" s="178" t="s">
        <v>269</v>
      </c>
      <c r="O154" s="170"/>
    </row>
    <row r="155" spans="1:104">
      <c r="A155" s="177"/>
      <c r="B155" s="179"/>
      <c r="C155" s="295" t="s">
        <v>270</v>
      </c>
      <c r="D155" s="296"/>
      <c r="E155" s="180">
        <v>12.7</v>
      </c>
      <c r="F155" s="181"/>
      <c r="G155" s="182"/>
      <c r="M155" s="178" t="s">
        <v>270</v>
      </c>
      <c r="O155" s="170"/>
    </row>
    <row r="156" spans="1:104">
      <c r="A156" s="177"/>
      <c r="B156" s="179"/>
      <c r="C156" s="295" t="s">
        <v>271</v>
      </c>
      <c r="D156" s="296"/>
      <c r="E156" s="180">
        <v>3.1</v>
      </c>
      <c r="F156" s="181"/>
      <c r="G156" s="182"/>
      <c r="M156" s="178" t="s">
        <v>271</v>
      </c>
      <c r="O156" s="170"/>
    </row>
    <row r="157" spans="1:104">
      <c r="A157" s="177"/>
      <c r="B157" s="179"/>
      <c r="C157" s="295" t="s">
        <v>272</v>
      </c>
      <c r="D157" s="296"/>
      <c r="E157" s="180">
        <v>8.5</v>
      </c>
      <c r="F157" s="181"/>
      <c r="G157" s="182"/>
      <c r="M157" s="178" t="s">
        <v>272</v>
      </c>
      <c r="O157" s="170"/>
    </row>
    <row r="158" spans="1:104">
      <c r="A158" s="177"/>
      <c r="B158" s="179"/>
      <c r="C158" s="295" t="s">
        <v>273</v>
      </c>
      <c r="D158" s="296"/>
      <c r="E158" s="180">
        <v>4.8</v>
      </c>
      <c r="F158" s="181"/>
      <c r="G158" s="182"/>
      <c r="M158" s="178" t="s">
        <v>273</v>
      </c>
      <c r="O158" s="170"/>
    </row>
    <row r="159" spans="1:104">
      <c r="A159" s="177"/>
      <c r="B159" s="179"/>
      <c r="C159" s="295" t="s">
        <v>274</v>
      </c>
      <c r="D159" s="296"/>
      <c r="E159" s="180">
        <v>22.3</v>
      </c>
      <c r="F159" s="181"/>
      <c r="G159" s="182"/>
      <c r="M159" s="178" t="s">
        <v>274</v>
      </c>
      <c r="O159" s="170"/>
    </row>
    <row r="160" spans="1:104">
      <c r="A160" s="177"/>
      <c r="B160" s="179"/>
      <c r="C160" s="295" t="s">
        <v>275</v>
      </c>
      <c r="D160" s="296"/>
      <c r="E160" s="180">
        <v>6.3</v>
      </c>
      <c r="F160" s="181"/>
      <c r="G160" s="182"/>
      <c r="M160" s="178" t="s">
        <v>275</v>
      </c>
      <c r="O160" s="170"/>
    </row>
    <row r="161" spans="1:104">
      <c r="A161" s="177"/>
      <c r="B161" s="179"/>
      <c r="C161" s="295" t="s">
        <v>276</v>
      </c>
      <c r="D161" s="296"/>
      <c r="E161" s="180">
        <v>3.2</v>
      </c>
      <c r="F161" s="181"/>
      <c r="G161" s="182"/>
      <c r="M161" s="178" t="s">
        <v>276</v>
      </c>
      <c r="O161" s="170"/>
    </row>
    <row r="162" spans="1:104">
      <c r="A162" s="177"/>
      <c r="B162" s="179"/>
      <c r="C162" s="295" t="s">
        <v>277</v>
      </c>
      <c r="D162" s="296"/>
      <c r="E162" s="180">
        <v>3.3</v>
      </c>
      <c r="F162" s="181"/>
      <c r="G162" s="182"/>
      <c r="M162" s="178" t="s">
        <v>277</v>
      </c>
      <c r="O162" s="170"/>
    </row>
    <row r="163" spans="1:104">
      <c r="A163" s="177"/>
      <c r="B163" s="179"/>
      <c r="C163" s="295" t="s">
        <v>278</v>
      </c>
      <c r="D163" s="296"/>
      <c r="E163" s="180">
        <v>21.6</v>
      </c>
      <c r="F163" s="181"/>
      <c r="G163" s="182"/>
      <c r="M163" s="178" t="s">
        <v>278</v>
      </c>
      <c r="O163" s="170"/>
    </row>
    <row r="164" spans="1:104">
      <c r="A164" s="177"/>
      <c r="B164" s="179"/>
      <c r="C164" s="295" t="s">
        <v>279</v>
      </c>
      <c r="D164" s="296"/>
      <c r="E164" s="180">
        <v>16.3</v>
      </c>
      <c r="F164" s="181"/>
      <c r="G164" s="182"/>
      <c r="M164" s="178" t="s">
        <v>279</v>
      </c>
      <c r="O164" s="170"/>
    </row>
    <row r="165" spans="1:104">
      <c r="A165" s="171">
        <v>47</v>
      </c>
      <c r="B165" s="172" t="s">
        <v>280</v>
      </c>
      <c r="C165" s="173" t="s">
        <v>281</v>
      </c>
      <c r="D165" s="174" t="s">
        <v>130</v>
      </c>
      <c r="E165" s="175">
        <v>38.241399999999999</v>
      </c>
      <c r="F165" s="175">
        <v>0</v>
      </c>
      <c r="G165" s="176">
        <f>E165*F165</f>
        <v>0</v>
      </c>
      <c r="O165" s="170">
        <v>2</v>
      </c>
      <c r="AA165" s="146">
        <v>1</v>
      </c>
      <c r="AB165" s="146">
        <v>1</v>
      </c>
      <c r="AC165" s="146">
        <v>1</v>
      </c>
      <c r="AZ165" s="146">
        <v>1</v>
      </c>
      <c r="BA165" s="146">
        <f>IF(AZ165=1,G165,0)</f>
        <v>0</v>
      </c>
      <c r="BB165" s="146">
        <f>IF(AZ165=2,G165,0)</f>
        <v>0</v>
      </c>
      <c r="BC165" s="146">
        <f>IF(AZ165=3,G165,0)</f>
        <v>0</v>
      </c>
      <c r="BD165" s="146">
        <f>IF(AZ165=4,G165,0)</f>
        <v>0</v>
      </c>
      <c r="BE165" s="146">
        <f>IF(AZ165=5,G165,0)</f>
        <v>0</v>
      </c>
      <c r="CA165" s="170">
        <v>1</v>
      </c>
      <c r="CB165" s="170">
        <v>1</v>
      </c>
      <c r="CZ165" s="146">
        <v>8.0000000000000007E-5</v>
      </c>
    </row>
    <row r="166" spans="1:104">
      <c r="A166" s="177"/>
      <c r="B166" s="179"/>
      <c r="C166" s="295" t="s">
        <v>282</v>
      </c>
      <c r="D166" s="296"/>
      <c r="E166" s="180">
        <v>1.7729999999999999</v>
      </c>
      <c r="F166" s="181"/>
      <c r="G166" s="182"/>
      <c r="M166" s="178" t="s">
        <v>282</v>
      </c>
      <c r="O166" s="170"/>
    </row>
    <row r="167" spans="1:104">
      <c r="A167" s="177"/>
      <c r="B167" s="179"/>
      <c r="C167" s="295" t="s">
        <v>283</v>
      </c>
      <c r="D167" s="296"/>
      <c r="E167" s="180">
        <v>1.5760000000000001</v>
      </c>
      <c r="F167" s="181"/>
      <c r="G167" s="182"/>
      <c r="M167" s="178" t="s">
        <v>283</v>
      </c>
      <c r="O167" s="170"/>
    </row>
    <row r="168" spans="1:104">
      <c r="A168" s="177"/>
      <c r="B168" s="179"/>
      <c r="C168" s="295" t="s">
        <v>284</v>
      </c>
      <c r="D168" s="296"/>
      <c r="E168" s="180">
        <v>1.68</v>
      </c>
      <c r="F168" s="181"/>
      <c r="G168" s="182"/>
      <c r="M168" s="178" t="s">
        <v>284</v>
      </c>
      <c r="O168" s="170"/>
    </row>
    <row r="169" spans="1:104">
      <c r="A169" s="177"/>
      <c r="B169" s="179"/>
      <c r="C169" s="295" t="s">
        <v>285</v>
      </c>
      <c r="D169" s="296"/>
      <c r="E169" s="180">
        <v>3.528</v>
      </c>
      <c r="F169" s="181"/>
      <c r="G169" s="182"/>
      <c r="M169" s="178" t="s">
        <v>285</v>
      </c>
      <c r="O169" s="170"/>
    </row>
    <row r="170" spans="1:104">
      <c r="A170" s="177"/>
      <c r="B170" s="179"/>
      <c r="C170" s="295" t="s">
        <v>286</v>
      </c>
      <c r="D170" s="296"/>
      <c r="E170" s="180">
        <v>2.0579999999999998</v>
      </c>
      <c r="F170" s="181"/>
      <c r="G170" s="182"/>
      <c r="M170" s="178" t="s">
        <v>286</v>
      </c>
      <c r="O170" s="170"/>
    </row>
    <row r="171" spans="1:104">
      <c r="A171" s="177"/>
      <c r="B171" s="179"/>
      <c r="C171" s="295" t="s">
        <v>287</v>
      </c>
      <c r="D171" s="296"/>
      <c r="E171" s="180">
        <v>2.1419999999999999</v>
      </c>
      <c r="F171" s="181"/>
      <c r="G171" s="182"/>
      <c r="M171" s="178" t="s">
        <v>287</v>
      </c>
      <c r="O171" s="170"/>
    </row>
    <row r="172" spans="1:104">
      <c r="A172" s="177"/>
      <c r="B172" s="179"/>
      <c r="C172" s="295" t="s">
        <v>288</v>
      </c>
      <c r="D172" s="296"/>
      <c r="E172" s="180">
        <v>1.82</v>
      </c>
      <c r="F172" s="181"/>
      <c r="G172" s="182"/>
      <c r="M172" s="178" t="s">
        <v>288</v>
      </c>
      <c r="O172" s="170"/>
    </row>
    <row r="173" spans="1:104">
      <c r="A173" s="177"/>
      <c r="B173" s="179"/>
      <c r="C173" s="295" t="s">
        <v>289</v>
      </c>
      <c r="D173" s="296"/>
      <c r="E173" s="180">
        <v>1.56</v>
      </c>
      <c r="F173" s="181"/>
      <c r="G173" s="182"/>
      <c r="M173" s="178" t="s">
        <v>289</v>
      </c>
      <c r="O173" s="170"/>
    </row>
    <row r="174" spans="1:104">
      <c r="A174" s="177"/>
      <c r="B174" s="179"/>
      <c r="C174" s="295" t="s">
        <v>290</v>
      </c>
      <c r="D174" s="296"/>
      <c r="E174" s="180">
        <v>3.8639999999999999</v>
      </c>
      <c r="F174" s="181"/>
      <c r="G174" s="182"/>
      <c r="M174" s="178" t="s">
        <v>290</v>
      </c>
      <c r="O174" s="170"/>
    </row>
    <row r="175" spans="1:104">
      <c r="A175" s="177"/>
      <c r="B175" s="179"/>
      <c r="C175" s="295" t="s">
        <v>291</v>
      </c>
      <c r="D175" s="296"/>
      <c r="E175" s="180">
        <v>1.5127999999999999</v>
      </c>
      <c r="F175" s="181"/>
      <c r="G175" s="182"/>
      <c r="M175" s="178" t="s">
        <v>291</v>
      </c>
      <c r="O175" s="170"/>
    </row>
    <row r="176" spans="1:104">
      <c r="A176" s="177"/>
      <c r="B176" s="179"/>
      <c r="C176" s="295" t="s">
        <v>292</v>
      </c>
      <c r="D176" s="296"/>
      <c r="E176" s="180">
        <v>3.2240000000000002</v>
      </c>
      <c r="F176" s="181"/>
      <c r="G176" s="182"/>
      <c r="M176" s="178" t="s">
        <v>292</v>
      </c>
      <c r="O176" s="170"/>
    </row>
    <row r="177" spans="1:104">
      <c r="A177" s="177"/>
      <c r="B177" s="179"/>
      <c r="C177" s="295" t="s">
        <v>293</v>
      </c>
      <c r="D177" s="296"/>
      <c r="E177" s="180">
        <v>1.4632000000000001</v>
      </c>
      <c r="F177" s="181"/>
      <c r="G177" s="182"/>
      <c r="M177" s="178" t="s">
        <v>293</v>
      </c>
      <c r="O177" s="170"/>
    </row>
    <row r="178" spans="1:104">
      <c r="A178" s="177"/>
      <c r="B178" s="179"/>
      <c r="C178" s="295" t="s">
        <v>294</v>
      </c>
      <c r="D178" s="296"/>
      <c r="E178" s="180">
        <v>3.7944</v>
      </c>
      <c r="F178" s="181"/>
      <c r="G178" s="182"/>
      <c r="M178" s="178" t="s">
        <v>294</v>
      </c>
      <c r="O178" s="170"/>
    </row>
    <row r="179" spans="1:104">
      <c r="A179" s="177"/>
      <c r="B179" s="179"/>
      <c r="C179" s="295" t="s">
        <v>295</v>
      </c>
      <c r="D179" s="296"/>
      <c r="E179" s="180">
        <v>8.2460000000000004</v>
      </c>
      <c r="F179" s="181"/>
      <c r="G179" s="182"/>
      <c r="M179" s="178" t="s">
        <v>295</v>
      </c>
      <c r="O179" s="170"/>
    </row>
    <row r="180" spans="1:104" ht="22.5">
      <c r="A180" s="171">
        <v>48</v>
      </c>
      <c r="B180" s="172" t="s">
        <v>296</v>
      </c>
      <c r="C180" s="173" t="s">
        <v>297</v>
      </c>
      <c r="D180" s="174" t="s">
        <v>130</v>
      </c>
      <c r="E180" s="175">
        <v>117.3</v>
      </c>
      <c r="F180" s="175">
        <v>0</v>
      </c>
      <c r="G180" s="176">
        <f>E180*F180</f>
        <v>0</v>
      </c>
      <c r="O180" s="170">
        <v>2</v>
      </c>
      <c r="AA180" s="146">
        <v>1</v>
      </c>
      <c r="AB180" s="146">
        <v>1</v>
      </c>
      <c r="AC180" s="146">
        <v>1</v>
      </c>
      <c r="AZ180" s="146">
        <v>1</v>
      </c>
      <c r="BA180" s="146">
        <f>IF(AZ180=1,G180,0)</f>
        <v>0</v>
      </c>
      <c r="BB180" s="146">
        <f>IF(AZ180=2,G180,0)</f>
        <v>0</v>
      </c>
      <c r="BC180" s="146">
        <f>IF(AZ180=3,G180,0)</f>
        <v>0</v>
      </c>
      <c r="BD180" s="146">
        <f>IF(AZ180=4,G180,0)</f>
        <v>0</v>
      </c>
      <c r="BE180" s="146">
        <f>IF(AZ180=5,G180,0)</f>
        <v>0</v>
      </c>
      <c r="CA180" s="170">
        <v>1</v>
      </c>
      <c r="CB180" s="170">
        <v>1</v>
      </c>
      <c r="CZ180" s="146">
        <v>1.03E-2</v>
      </c>
    </row>
    <row r="181" spans="1:104">
      <c r="A181" s="177"/>
      <c r="B181" s="179"/>
      <c r="C181" s="295" t="s">
        <v>148</v>
      </c>
      <c r="D181" s="296"/>
      <c r="E181" s="180">
        <v>0</v>
      </c>
      <c r="F181" s="181"/>
      <c r="G181" s="182"/>
      <c r="M181" s="178" t="s">
        <v>148</v>
      </c>
      <c r="O181" s="170"/>
    </row>
    <row r="182" spans="1:104">
      <c r="A182" s="177"/>
      <c r="B182" s="179"/>
      <c r="C182" s="295" t="s">
        <v>269</v>
      </c>
      <c r="D182" s="296"/>
      <c r="E182" s="180">
        <v>15.2</v>
      </c>
      <c r="F182" s="181"/>
      <c r="G182" s="182"/>
      <c r="M182" s="178" t="s">
        <v>269</v>
      </c>
      <c r="O182" s="170"/>
    </row>
    <row r="183" spans="1:104">
      <c r="A183" s="177"/>
      <c r="B183" s="179"/>
      <c r="C183" s="295" t="s">
        <v>270</v>
      </c>
      <c r="D183" s="296"/>
      <c r="E183" s="180">
        <v>12.7</v>
      </c>
      <c r="F183" s="181"/>
      <c r="G183" s="182"/>
      <c r="M183" s="178" t="s">
        <v>270</v>
      </c>
      <c r="O183" s="170"/>
    </row>
    <row r="184" spans="1:104">
      <c r="A184" s="177"/>
      <c r="B184" s="179"/>
      <c r="C184" s="295" t="s">
        <v>271</v>
      </c>
      <c r="D184" s="296"/>
      <c r="E184" s="180">
        <v>3.1</v>
      </c>
      <c r="F184" s="181"/>
      <c r="G184" s="182"/>
      <c r="M184" s="178" t="s">
        <v>271</v>
      </c>
      <c r="O184" s="170"/>
    </row>
    <row r="185" spans="1:104">
      <c r="A185" s="177"/>
      <c r="B185" s="179"/>
      <c r="C185" s="295" t="s">
        <v>272</v>
      </c>
      <c r="D185" s="296"/>
      <c r="E185" s="180">
        <v>8.5</v>
      </c>
      <c r="F185" s="181"/>
      <c r="G185" s="182"/>
      <c r="M185" s="178" t="s">
        <v>272</v>
      </c>
      <c r="O185" s="170"/>
    </row>
    <row r="186" spans="1:104">
      <c r="A186" s="177"/>
      <c r="B186" s="179"/>
      <c r="C186" s="295" t="s">
        <v>273</v>
      </c>
      <c r="D186" s="296"/>
      <c r="E186" s="180">
        <v>4.8</v>
      </c>
      <c r="F186" s="181"/>
      <c r="G186" s="182"/>
      <c r="M186" s="178" t="s">
        <v>273</v>
      </c>
      <c r="O186" s="170"/>
    </row>
    <row r="187" spans="1:104">
      <c r="A187" s="177"/>
      <c r="B187" s="179"/>
      <c r="C187" s="295" t="s">
        <v>274</v>
      </c>
      <c r="D187" s="296"/>
      <c r="E187" s="180">
        <v>22.3</v>
      </c>
      <c r="F187" s="181"/>
      <c r="G187" s="182"/>
      <c r="M187" s="178" t="s">
        <v>274</v>
      </c>
      <c r="O187" s="170"/>
    </row>
    <row r="188" spans="1:104">
      <c r="A188" s="177"/>
      <c r="B188" s="179"/>
      <c r="C188" s="295" t="s">
        <v>275</v>
      </c>
      <c r="D188" s="296"/>
      <c r="E188" s="180">
        <v>6.3</v>
      </c>
      <c r="F188" s="181"/>
      <c r="G188" s="182"/>
      <c r="M188" s="178" t="s">
        <v>275</v>
      </c>
      <c r="O188" s="170"/>
    </row>
    <row r="189" spans="1:104">
      <c r="A189" s="177"/>
      <c r="B189" s="179"/>
      <c r="C189" s="295" t="s">
        <v>276</v>
      </c>
      <c r="D189" s="296"/>
      <c r="E189" s="180">
        <v>3.2</v>
      </c>
      <c r="F189" s="181"/>
      <c r="G189" s="182"/>
      <c r="M189" s="178" t="s">
        <v>276</v>
      </c>
      <c r="O189" s="170"/>
    </row>
    <row r="190" spans="1:104">
      <c r="A190" s="177"/>
      <c r="B190" s="179"/>
      <c r="C190" s="295" t="s">
        <v>277</v>
      </c>
      <c r="D190" s="296"/>
      <c r="E190" s="180">
        <v>3.3</v>
      </c>
      <c r="F190" s="181"/>
      <c r="G190" s="182"/>
      <c r="M190" s="178" t="s">
        <v>277</v>
      </c>
      <c r="O190" s="170"/>
    </row>
    <row r="191" spans="1:104">
      <c r="A191" s="177"/>
      <c r="B191" s="179"/>
      <c r="C191" s="295" t="s">
        <v>278</v>
      </c>
      <c r="D191" s="296"/>
      <c r="E191" s="180">
        <v>21.6</v>
      </c>
      <c r="F191" s="181"/>
      <c r="G191" s="182"/>
      <c r="M191" s="178" t="s">
        <v>278</v>
      </c>
      <c r="O191" s="170"/>
    </row>
    <row r="192" spans="1:104">
      <c r="A192" s="177"/>
      <c r="B192" s="179"/>
      <c r="C192" s="295" t="s">
        <v>279</v>
      </c>
      <c r="D192" s="296"/>
      <c r="E192" s="180">
        <v>16.3</v>
      </c>
      <c r="F192" s="181"/>
      <c r="G192" s="182"/>
      <c r="M192" s="178" t="s">
        <v>279</v>
      </c>
      <c r="O192" s="170"/>
    </row>
    <row r="193" spans="1:104">
      <c r="A193" s="171">
        <v>49</v>
      </c>
      <c r="B193" s="172" t="s">
        <v>298</v>
      </c>
      <c r="C193" s="173" t="s">
        <v>299</v>
      </c>
      <c r="D193" s="174" t="s">
        <v>130</v>
      </c>
      <c r="E193" s="175">
        <v>117.3</v>
      </c>
      <c r="F193" s="175">
        <v>0</v>
      </c>
      <c r="G193" s="176">
        <f>E193*F193</f>
        <v>0</v>
      </c>
      <c r="O193" s="170">
        <v>2</v>
      </c>
      <c r="AA193" s="146">
        <v>1</v>
      </c>
      <c r="AB193" s="146">
        <v>1</v>
      </c>
      <c r="AC193" s="146">
        <v>1</v>
      </c>
      <c r="AZ193" s="146">
        <v>1</v>
      </c>
      <c r="BA193" s="146">
        <f>IF(AZ193=1,G193,0)</f>
        <v>0</v>
      </c>
      <c r="BB193" s="146">
        <f>IF(AZ193=2,G193,0)</f>
        <v>0</v>
      </c>
      <c r="BC193" s="146">
        <f>IF(AZ193=3,G193,0)</f>
        <v>0</v>
      </c>
      <c r="BD193" s="146">
        <f>IF(AZ193=4,G193,0)</f>
        <v>0</v>
      </c>
      <c r="BE193" s="146">
        <f>IF(AZ193=5,G193,0)</f>
        <v>0</v>
      </c>
      <c r="CA193" s="170">
        <v>1</v>
      </c>
      <c r="CB193" s="170">
        <v>1</v>
      </c>
      <c r="CZ193" s="146">
        <v>7.6800000000000002E-3</v>
      </c>
    </row>
    <row r="194" spans="1:104">
      <c r="A194" s="177"/>
      <c r="B194" s="179"/>
      <c r="C194" s="295" t="s">
        <v>148</v>
      </c>
      <c r="D194" s="296"/>
      <c r="E194" s="180">
        <v>0</v>
      </c>
      <c r="F194" s="181"/>
      <c r="G194" s="182"/>
      <c r="M194" s="178" t="s">
        <v>148</v>
      </c>
      <c r="O194" s="170"/>
    </row>
    <row r="195" spans="1:104">
      <c r="A195" s="177"/>
      <c r="B195" s="179"/>
      <c r="C195" s="295" t="s">
        <v>269</v>
      </c>
      <c r="D195" s="296"/>
      <c r="E195" s="180">
        <v>15.2</v>
      </c>
      <c r="F195" s="181"/>
      <c r="G195" s="182"/>
      <c r="M195" s="178" t="s">
        <v>269</v>
      </c>
      <c r="O195" s="170"/>
    </row>
    <row r="196" spans="1:104">
      <c r="A196" s="177"/>
      <c r="B196" s="179"/>
      <c r="C196" s="295" t="s">
        <v>270</v>
      </c>
      <c r="D196" s="296"/>
      <c r="E196" s="180">
        <v>12.7</v>
      </c>
      <c r="F196" s="181"/>
      <c r="G196" s="182"/>
      <c r="M196" s="178" t="s">
        <v>270</v>
      </c>
      <c r="O196" s="170"/>
    </row>
    <row r="197" spans="1:104">
      <c r="A197" s="177"/>
      <c r="B197" s="179"/>
      <c r="C197" s="295" t="s">
        <v>271</v>
      </c>
      <c r="D197" s="296"/>
      <c r="E197" s="180">
        <v>3.1</v>
      </c>
      <c r="F197" s="181"/>
      <c r="G197" s="182"/>
      <c r="M197" s="178" t="s">
        <v>271</v>
      </c>
      <c r="O197" s="170"/>
    </row>
    <row r="198" spans="1:104">
      <c r="A198" s="177"/>
      <c r="B198" s="179"/>
      <c r="C198" s="295" t="s">
        <v>272</v>
      </c>
      <c r="D198" s="296"/>
      <c r="E198" s="180">
        <v>8.5</v>
      </c>
      <c r="F198" s="181"/>
      <c r="G198" s="182"/>
      <c r="M198" s="178" t="s">
        <v>272</v>
      </c>
      <c r="O198" s="170"/>
    </row>
    <row r="199" spans="1:104">
      <c r="A199" s="177"/>
      <c r="B199" s="179"/>
      <c r="C199" s="295" t="s">
        <v>273</v>
      </c>
      <c r="D199" s="296"/>
      <c r="E199" s="180">
        <v>4.8</v>
      </c>
      <c r="F199" s="181"/>
      <c r="G199" s="182"/>
      <c r="M199" s="178" t="s">
        <v>273</v>
      </c>
      <c r="O199" s="170"/>
    </row>
    <row r="200" spans="1:104">
      <c r="A200" s="177"/>
      <c r="B200" s="179"/>
      <c r="C200" s="295" t="s">
        <v>274</v>
      </c>
      <c r="D200" s="296"/>
      <c r="E200" s="180">
        <v>22.3</v>
      </c>
      <c r="F200" s="181"/>
      <c r="G200" s="182"/>
      <c r="M200" s="178" t="s">
        <v>274</v>
      </c>
      <c r="O200" s="170"/>
    </row>
    <row r="201" spans="1:104">
      <c r="A201" s="177"/>
      <c r="B201" s="179"/>
      <c r="C201" s="295" t="s">
        <v>275</v>
      </c>
      <c r="D201" s="296"/>
      <c r="E201" s="180">
        <v>6.3</v>
      </c>
      <c r="F201" s="181"/>
      <c r="G201" s="182"/>
      <c r="M201" s="178" t="s">
        <v>275</v>
      </c>
      <c r="O201" s="170"/>
    </row>
    <row r="202" spans="1:104">
      <c r="A202" s="177"/>
      <c r="B202" s="179"/>
      <c r="C202" s="295" t="s">
        <v>276</v>
      </c>
      <c r="D202" s="296"/>
      <c r="E202" s="180">
        <v>3.2</v>
      </c>
      <c r="F202" s="181"/>
      <c r="G202" s="182"/>
      <c r="M202" s="178" t="s">
        <v>276</v>
      </c>
      <c r="O202" s="170"/>
    </row>
    <row r="203" spans="1:104">
      <c r="A203" s="177"/>
      <c r="B203" s="179"/>
      <c r="C203" s="295" t="s">
        <v>277</v>
      </c>
      <c r="D203" s="296"/>
      <c r="E203" s="180">
        <v>3.3</v>
      </c>
      <c r="F203" s="181"/>
      <c r="G203" s="182"/>
      <c r="M203" s="178" t="s">
        <v>277</v>
      </c>
      <c r="O203" s="170"/>
    </row>
    <row r="204" spans="1:104">
      <c r="A204" s="177"/>
      <c r="B204" s="179"/>
      <c r="C204" s="295" t="s">
        <v>278</v>
      </c>
      <c r="D204" s="296"/>
      <c r="E204" s="180">
        <v>21.6</v>
      </c>
      <c r="F204" s="181"/>
      <c r="G204" s="182"/>
      <c r="M204" s="178" t="s">
        <v>278</v>
      </c>
      <c r="O204" s="170"/>
    </row>
    <row r="205" spans="1:104">
      <c r="A205" s="177"/>
      <c r="B205" s="179"/>
      <c r="C205" s="295" t="s">
        <v>279</v>
      </c>
      <c r="D205" s="296"/>
      <c r="E205" s="180">
        <v>16.3</v>
      </c>
      <c r="F205" s="181"/>
      <c r="G205" s="182"/>
      <c r="M205" s="178" t="s">
        <v>279</v>
      </c>
      <c r="O205" s="170"/>
    </row>
    <row r="206" spans="1:104">
      <c r="A206" s="171">
        <v>50</v>
      </c>
      <c r="B206" s="172" t="s">
        <v>300</v>
      </c>
      <c r="C206" s="173" t="s">
        <v>301</v>
      </c>
      <c r="D206" s="174" t="s">
        <v>144</v>
      </c>
      <c r="E206" s="175">
        <v>200</v>
      </c>
      <c r="F206" s="175">
        <v>0</v>
      </c>
      <c r="G206" s="176">
        <f>E206*F206</f>
        <v>0</v>
      </c>
      <c r="O206" s="170">
        <v>2</v>
      </c>
      <c r="AA206" s="146">
        <v>1</v>
      </c>
      <c r="AB206" s="146">
        <v>1</v>
      </c>
      <c r="AC206" s="146">
        <v>1</v>
      </c>
      <c r="AZ206" s="146">
        <v>1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0">
        <v>1</v>
      </c>
      <c r="CB206" s="170">
        <v>1</v>
      </c>
      <c r="CZ206" s="146">
        <v>1.7330000000000002E-2</v>
      </c>
    </row>
    <row r="207" spans="1:104">
      <c r="A207" s="177"/>
      <c r="B207" s="179"/>
      <c r="C207" s="295" t="s">
        <v>302</v>
      </c>
      <c r="D207" s="296"/>
      <c r="E207" s="180">
        <v>200</v>
      </c>
      <c r="F207" s="181"/>
      <c r="G207" s="182"/>
      <c r="M207" s="178" t="s">
        <v>302</v>
      </c>
      <c r="O207" s="170"/>
    </row>
    <row r="208" spans="1:104">
      <c r="A208" s="171">
        <v>51</v>
      </c>
      <c r="B208" s="172" t="s">
        <v>303</v>
      </c>
      <c r="C208" s="173" t="s">
        <v>304</v>
      </c>
      <c r="D208" s="174" t="s">
        <v>144</v>
      </c>
      <c r="E208" s="175">
        <v>80</v>
      </c>
      <c r="F208" s="175">
        <v>0</v>
      </c>
      <c r="G208" s="176">
        <f>E208*F208</f>
        <v>0</v>
      </c>
      <c r="O208" s="170">
        <v>2</v>
      </c>
      <c r="AA208" s="146">
        <v>1</v>
      </c>
      <c r="AB208" s="146">
        <v>0</v>
      </c>
      <c r="AC208" s="146">
        <v>0</v>
      </c>
      <c r="AZ208" s="146">
        <v>1</v>
      </c>
      <c r="BA208" s="146">
        <f>IF(AZ208=1,G208,0)</f>
        <v>0</v>
      </c>
      <c r="BB208" s="146">
        <f>IF(AZ208=2,G208,0)</f>
        <v>0</v>
      </c>
      <c r="BC208" s="146">
        <f>IF(AZ208=3,G208,0)</f>
        <v>0</v>
      </c>
      <c r="BD208" s="146">
        <f>IF(AZ208=4,G208,0)</f>
        <v>0</v>
      </c>
      <c r="BE208" s="146">
        <f>IF(AZ208=5,G208,0)</f>
        <v>0</v>
      </c>
      <c r="CA208" s="170">
        <v>1</v>
      </c>
      <c r="CB208" s="170">
        <v>0</v>
      </c>
      <c r="CZ208" s="146">
        <v>3.7130000000000003E-2</v>
      </c>
    </row>
    <row r="209" spans="1:104">
      <c r="A209" s="177"/>
      <c r="B209" s="179"/>
      <c r="C209" s="295" t="s">
        <v>305</v>
      </c>
      <c r="D209" s="296"/>
      <c r="E209" s="180">
        <v>80</v>
      </c>
      <c r="F209" s="181"/>
      <c r="G209" s="182"/>
      <c r="M209" s="178" t="s">
        <v>305</v>
      </c>
      <c r="O209" s="170"/>
    </row>
    <row r="210" spans="1:104">
      <c r="A210" s="171">
        <v>52</v>
      </c>
      <c r="B210" s="172" t="s">
        <v>306</v>
      </c>
      <c r="C210" s="173" t="s">
        <v>307</v>
      </c>
      <c r="D210" s="174" t="s">
        <v>130</v>
      </c>
      <c r="E210" s="175">
        <v>61.56</v>
      </c>
      <c r="F210" s="175">
        <v>0</v>
      </c>
      <c r="G210" s="176">
        <f>E210*F210</f>
        <v>0</v>
      </c>
      <c r="O210" s="170">
        <v>2</v>
      </c>
      <c r="AA210" s="146">
        <v>1</v>
      </c>
      <c r="AB210" s="146">
        <v>1</v>
      </c>
      <c r="AC210" s="146">
        <v>1</v>
      </c>
      <c r="AZ210" s="146">
        <v>1</v>
      </c>
      <c r="BA210" s="146">
        <f>IF(AZ210=1,G210,0)</f>
        <v>0</v>
      </c>
      <c r="BB210" s="146">
        <f>IF(AZ210=2,G210,0)</f>
        <v>0</v>
      </c>
      <c r="BC210" s="146">
        <f>IF(AZ210=3,G210,0)</f>
        <v>0</v>
      </c>
      <c r="BD210" s="146">
        <f>IF(AZ210=4,G210,0)</f>
        <v>0</v>
      </c>
      <c r="BE210" s="146">
        <f>IF(AZ210=5,G210,0)</f>
        <v>0</v>
      </c>
      <c r="CA210" s="170">
        <v>1</v>
      </c>
      <c r="CB210" s="170">
        <v>1</v>
      </c>
      <c r="CZ210" s="146">
        <v>4.4139999999999999E-2</v>
      </c>
    </row>
    <row r="211" spans="1:104">
      <c r="A211" s="177"/>
      <c r="B211" s="179"/>
      <c r="C211" s="295" t="s">
        <v>308</v>
      </c>
      <c r="D211" s="296"/>
      <c r="E211" s="180">
        <v>0</v>
      </c>
      <c r="F211" s="181"/>
      <c r="G211" s="182"/>
      <c r="M211" s="178" t="s">
        <v>308</v>
      </c>
      <c r="O211" s="170"/>
    </row>
    <row r="212" spans="1:104">
      <c r="A212" s="177"/>
      <c r="B212" s="179"/>
      <c r="C212" s="295" t="s">
        <v>148</v>
      </c>
      <c r="D212" s="296"/>
      <c r="E212" s="180">
        <v>0</v>
      </c>
      <c r="F212" s="181"/>
      <c r="G212" s="182"/>
      <c r="M212" s="178" t="s">
        <v>148</v>
      </c>
      <c r="O212" s="170"/>
    </row>
    <row r="213" spans="1:104">
      <c r="A213" s="177"/>
      <c r="B213" s="179"/>
      <c r="C213" s="295" t="s">
        <v>309</v>
      </c>
      <c r="D213" s="296"/>
      <c r="E213" s="180">
        <v>7.38</v>
      </c>
      <c r="F213" s="181"/>
      <c r="G213" s="182"/>
      <c r="M213" s="178" t="s">
        <v>309</v>
      </c>
      <c r="O213" s="170"/>
    </row>
    <row r="214" spans="1:104">
      <c r="A214" s="177"/>
      <c r="B214" s="179"/>
      <c r="C214" s="295" t="s">
        <v>310</v>
      </c>
      <c r="D214" s="296"/>
      <c r="E214" s="180">
        <v>7.18</v>
      </c>
      <c r="F214" s="181"/>
      <c r="G214" s="182"/>
      <c r="M214" s="178" t="s">
        <v>310</v>
      </c>
      <c r="O214" s="170"/>
    </row>
    <row r="215" spans="1:104">
      <c r="A215" s="177"/>
      <c r="B215" s="179"/>
      <c r="C215" s="295" t="s">
        <v>311</v>
      </c>
      <c r="D215" s="296"/>
      <c r="E215" s="180">
        <v>11.64</v>
      </c>
      <c r="F215" s="181"/>
      <c r="G215" s="182"/>
      <c r="M215" s="178" t="s">
        <v>311</v>
      </c>
      <c r="O215" s="170"/>
    </row>
    <row r="216" spans="1:104">
      <c r="A216" s="177"/>
      <c r="B216" s="179"/>
      <c r="C216" s="295" t="s">
        <v>312</v>
      </c>
      <c r="D216" s="296"/>
      <c r="E216" s="180">
        <v>12.48</v>
      </c>
      <c r="F216" s="181"/>
      <c r="G216" s="182"/>
      <c r="M216" s="178" t="s">
        <v>312</v>
      </c>
      <c r="O216" s="170"/>
    </row>
    <row r="217" spans="1:104">
      <c r="A217" s="177"/>
      <c r="B217" s="179"/>
      <c r="C217" s="295" t="s">
        <v>168</v>
      </c>
      <c r="D217" s="296"/>
      <c r="E217" s="180">
        <v>0</v>
      </c>
      <c r="F217" s="181"/>
      <c r="G217" s="182"/>
      <c r="M217" s="178" t="s">
        <v>168</v>
      </c>
      <c r="O217" s="170"/>
    </row>
    <row r="218" spans="1:104">
      <c r="A218" s="177"/>
      <c r="B218" s="179"/>
      <c r="C218" s="295" t="s">
        <v>313</v>
      </c>
      <c r="D218" s="296"/>
      <c r="E218" s="180">
        <v>5.3</v>
      </c>
      <c r="F218" s="181"/>
      <c r="G218" s="182"/>
      <c r="M218" s="178" t="s">
        <v>313</v>
      </c>
      <c r="O218" s="170"/>
    </row>
    <row r="219" spans="1:104">
      <c r="A219" s="177"/>
      <c r="B219" s="179"/>
      <c r="C219" s="295" t="s">
        <v>314</v>
      </c>
      <c r="D219" s="296"/>
      <c r="E219" s="180">
        <v>8.98</v>
      </c>
      <c r="F219" s="181"/>
      <c r="G219" s="182"/>
      <c r="M219" s="178" t="s">
        <v>314</v>
      </c>
      <c r="O219" s="170"/>
    </row>
    <row r="220" spans="1:104">
      <c r="A220" s="177"/>
      <c r="B220" s="179"/>
      <c r="C220" s="295" t="s">
        <v>315</v>
      </c>
      <c r="D220" s="296"/>
      <c r="E220" s="180">
        <v>8.6</v>
      </c>
      <c r="F220" s="181"/>
      <c r="G220" s="182"/>
      <c r="M220" s="178" t="s">
        <v>315</v>
      </c>
      <c r="O220" s="170"/>
    </row>
    <row r="221" spans="1:104">
      <c r="A221" s="171">
        <v>53</v>
      </c>
      <c r="B221" s="172" t="s">
        <v>316</v>
      </c>
      <c r="C221" s="173" t="s">
        <v>317</v>
      </c>
      <c r="D221" s="174" t="s">
        <v>130</v>
      </c>
      <c r="E221" s="175">
        <v>516.22</v>
      </c>
      <c r="F221" s="175"/>
      <c r="G221" s="176">
        <f>E221*F221</f>
        <v>0</v>
      </c>
      <c r="O221" s="170">
        <v>2</v>
      </c>
      <c r="AA221" s="146">
        <v>1</v>
      </c>
      <c r="AB221" s="146">
        <v>1</v>
      </c>
      <c r="AC221" s="146">
        <v>1</v>
      </c>
      <c r="AZ221" s="146">
        <v>1</v>
      </c>
      <c r="BA221" s="146">
        <f>IF(AZ221=1,G221,0)</f>
        <v>0</v>
      </c>
      <c r="BB221" s="146">
        <f>IF(AZ221=2,G221,0)</f>
        <v>0</v>
      </c>
      <c r="BC221" s="146">
        <f>IF(AZ221=3,G221,0)</f>
        <v>0</v>
      </c>
      <c r="BD221" s="146">
        <f>IF(AZ221=4,G221,0)</f>
        <v>0</v>
      </c>
      <c r="BE221" s="146">
        <f>IF(AZ221=5,G221,0)</f>
        <v>0</v>
      </c>
      <c r="CA221" s="170">
        <v>1</v>
      </c>
      <c r="CB221" s="170">
        <v>1</v>
      </c>
      <c r="CZ221" s="146">
        <v>4.7660000000000001E-2</v>
      </c>
    </row>
    <row r="222" spans="1:104">
      <c r="A222" s="177"/>
      <c r="B222" s="179"/>
      <c r="C222" s="295" t="s">
        <v>148</v>
      </c>
      <c r="D222" s="296"/>
      <c r="E222" s="180">
        <v>0</v>
      </c>
      <c r="F222" s="181"/>
      <c r="G222" s="182"/>
      <c r="M222" s="178" t="s">
        <v>148</v>
      </c>
      <c r="O222" s="170"/>
    </row>
    <row r="223" spans="1:104">
      <c r="A223" s="177"/>
      <c r="B223" s="179"/>
      <c r="C223" s="295" t="s">
        <v>318</v>
      </c>
      <c r="D223" s="296"/>
      <c r="E223" s="180">
        <v>28.956</v>
      </c>
      <c r="F223" s="181"/>
      <c r="G223" s="182"/>
      <c r="M223" s="178" t="s">
        <v>318</v>
      </c>
      <c r="O223" s="170"/>
    </row>
    <row r="224" spans="1:104">
      <c r="A224" s="177"/>
      <c r="B224" s="179"/>
      <c r="C224" s="295" t="s">
        <v>319</v>
      </c>
      <c r="D224" s="296"/>
      <c r="E224" s="180">
        <v>48.07</v>
      </c>
      <c r="F224" s="181"/>
      <c r="G224" s="182"/>
      <c r="M224" s="178" t="s">
        <v>319</v>
      </c>
      <c r="O224" s="170"/>
    </row>
    <row r="225" spans="1:15">
      <c r="A225" s="177"/>
      <c r="B225" s="179"/>
      <c r="C225" s="295" t="s">
        <v>320</v>
      </c>
      <c r="D225" s="296"/>
      <c r="E225" s="180">
        <v>15.997999999999999</v>
      </c>
      <c r="F225" s="181"/>
      <c r="G225" s="182"/>
      <c r="M225" s="178" t="s">
        <v>320</v>
      </c>
      <c r="O225" s="170"/>
    </row>
    <row r="226" spans="1:15">
      <c r="A226" s="177"/>
      <c r="B226" s="179"/>
      <c r="C226" s="295" t="s">
        <v>321</v>
      </c>
      <c r="D226" s="296"/>
      <c r="E226" s="180">
        <v>34.466000000000001</v>
      </c>
      <c r="F226" s="181"/>
      <c r="G226" s="182"/>
      <c r="M226" s="178" t="s">
        <v>321</v>
      </c>
      <c r="O226" s="170"/>
    </row>
    <row r="227" spans="1:15">
      <c r="A227" s="177"/>
      <c r="B227" s="179"/>
      <c r="C227" s="295" t="s">
        <v>322</v>
      </c>
      <c r="D227" s="296"/>
      <c r="E227" s="180">
        <v>9.1579999999999995</v>
      </c>
      <c r="F227" s="181"/>
      <c r="G227" s="182"/>
      <c r="M227" s="178" t="s">
        <v>322</v>
      </c>
      <c r="O227" s="170"/>
    </row>
    <row r="228" spans="1:15">
      <c r="A228" s="177"/>
      <c r="B228" s="179"/>
      <c r="C228" s="295" t="s">
        <v>323</v>
      </c>
      <c r="D228" s="296"/>
      <c r="E228" s="180">
        <v>32.262</v>
      </c>
      <c r="F228" s="181"/>
      <c r="G228" s="182"/>
      <c r="M228" s="178" t="s">
        <v>323</v>
      </c>
      <c r="O228" s="170"/>
    </row>
    <row r="229" spans="1:15">
      <c r="A229" s="177"/>
      <c r="B229" s="179"/>
      <c r="C229" s="295" t="s">
        <v>324</v>
      </c>
      <c r="D229" s="296"/>
      <c r="E229" s="180">
        <v>35.567999999999998</v>
      </c>
      <c r="F229" s="181"/>
      <c r="G229" s="182"/>
      <c r="M229" s="178" t="s">
        <v>324</v>
      </c>
      <c r="O229" s="170"/>
    </row>
    <row r="230" spans="1:15">
      <c r="A230" s="177"/>
      <c r="B230" s="179"/>
      <c r="C230" s="295" t="s">
        <v>168</v>
      </c>
      <c r="D230" s="296"/>
      <c r="E230" s="180">
        <v>0</v>
      </c>
      <c r="F230" s="181"/>
      <c r="G230" s="182"/>
      <c r="M230" s="178" t="s">
        <v>168</v>
      </c>
      <c r="O230" s="170"/>
    </row>
    <row r="231" spans="1:15">
      <c r="A231" s="177"/>
      <c r="B231" s="179"/>
      <c r="C231" s="295" t="s">
        <v>1513</v>
      </c>
      <c r="D231" s="296"/>
      <c r="E231" s="180">
        <v>112.43</v>
      </c>
      <c r="F231" s="181"/>
      <c r="G231" s="182"/>
      <c r="M231" s="178" t="s">
        <v>325</v>
      </c>
      <c r="O231" s="170"/>
    </row>
    <row r="232" spans="1:15">
      <c r="A232" s="177"/>
      <c r="B232" s="179"/>
      <c r="C232" s="295" t="s">
        <v>326</v>
      </c>
      <c r="D232" s="296"/>
      <c r="E232" s="180">
        <v>9.4499999999999993</v>
      </c>
      <c r="F232" s="181"/>
      <c r="G232" s="182"/>
      <c r="M232" s="178" t="s">
        <v>326</v>
      </c>
      <c r="O232" s="170"/>
    </row>
    <row r="233" spans="1:15">
      <c r="A233" s="177"/>
      <c r="B233" s="179"/>
      <c r="C233" s="295" t="s">
        <v>327</v>
      </c>
      <c r="D233" s="296"/>
      <c r="E233" s="180">
        <v>18.954000000000001</v>
      </c>
      <c r="F233" s="181"/>
      <c r="G233" s="182"/>
      <c r="M233" s="178" t="s">
        <v>327</v>
      </c>
      <c r="O233" s="170"/>
    </row>
    <row r="234" spans="1:15">
      <c r="A234" s="177"/>
      <c r="B234" s="179"/>
      <c r="C234" s="295" t="s">
        <v>328</v>
      </c>
      <c r="D234" s="296"/>
      <c r="E234" s="180">
        <v>36.881999999999998</v>
      </c>
      <c r="F234" s="181"/>
      <c r="G234" s="182"/>
      <c r="M234" s="178" t="s">
        <v>328</v>
      </c>
      <c r="O234" s="170"/>
    </row>
    <row r="235" spans="1:15">
      <c r="A235" s="177"/>
      <c r="B235" s="179"/>
      <c r="C235" s="295" t="s">
        <v>329</v>
      </c>
      <c r="D235" s="296"/>
      <c r="E235" s="180">
        <v>5.13</v>
      </c>
      <c r="F235" s="181"/>
      <c r="G235" s="182"/>
      <c r="M235" s="178" t="s">
        <v>329</v>
      </c>
      <c r="O235" s="170"/>
    </row>
    <row r="236" spans="1:15">
      <c r="A236" s="177"/>
      <c r="B236" s="179"/>
      <c r="C236" s="295" t="s">
        <v>330</v>
      </c>
      <c r="D236" s="296"/>
      <c r="E236" s="180">
        <v>2.093</v>
      </c>
      <c r="F236" s="181"/>
      <c r="G236" s="182"/>
      <c r="M236" s="178" t="s">
        <v>330</v>
      </c>
      <c r="O236" s="170"/>
    </row>
    <row r="237" spans="1:15">
      <c r="A237" s="177"/>
      <c r="B237" s="179"/>
      <c r="C237" s="295" t="s">
        <v>331</v>
      </c>
      <c r="D237" s="296"/>
      <c r="E237" s="180">
        <v>37.232999999999997</v>
      </c>
      <c r="F237" s="181"/>
      <c r="G237" s="182"/>
      <c r="M237" s="178" t="s">
        <v>331</v>
      </c>
      <c r="O237" s="170"/>
    </row>
    <row r="238" spans="1:15">
      <c r="A238" s="177"/>
      <c r="B238" s="179"/>
      <c r="C238" s="295" t="s">
        <v>332</v>
      </c>
      <c r="D238" s="296"/>
      <c r="E238" s="180">
        <v>10.125</v>
      </c>
      <c r="F238" s="181"/>
      <c r="G238" s="182"/>
      <c r="M238" s="178" t="s">
        <v>332</v>
      </c>
      <c r="O238" s="170"/>
    </row>
    <row r="239" spans="1:15">
      <c r="A239" s="177"/>
      <c r="B239" s="179"/>
      <c r="C239" s="295" t="s">
        <v>333</v>
      </c>
      <c r="D239" s="296"/>
      <c r="E239" s="180">
        <v>3.01</v>
      </c>
      <c r="F239" s="181"/>
      <c r="G239" s="182"/>
      <c r="M239" s="178" t="s">
        <v>333</v>
      </c>
      <c r="O239" s="170"/>
    </row>
    <row r="240" spans="1:15">
      <c r="A240" s="177"/>
      <c r="B240" s="179"/>
      <c r="C240" s="295" t="s">
        <v>334</v>
      </c>
      <c r="D240" s="296"/>
      <c r="E240" s="180">
        <v>45.576000000000001</v>
      </c>
      <c r="F240" s="181"/>
      <c r="G240" s="182"/>
      <c r="M240" s="178" t="s">
        <v>334</v>
      </c>
      <c r="O240" s="170"/>
    </row>
    <row r="241" spans="1:104">
      <c r="A241" s="177"/>
      <c r="B241" s="179"/>
      <c r="C241" s="295" t="s">
        <v>335</v>
      </c>
      <c r="D241" s="296"/>
      <c r="E241" s="180">
        <v>30.861000000000001</v>
      </c>
      <c r="F241" s="181"/>
      <c r="G241" s="182"/>
      <c r="M241" s="178" t="s">
        <v>335</v>
      </c>
      <c r="O241" s="170"/>
    </row>
    <row r="242" spans="1:104">
      <c r="A242" s="171">
        <v>54</v>
      </c>
      <c r="B242" s="172" t="s">
        <v>336</v>
      </c>
      <c r="C242" s="173" t="s">
        <v>337</v>
      </c>
      <c r="D242" s="174" t="s">
        <v>130</v>
      </c>
      <c r="E242" s="175">
        <v>40.122</v>
      </c>
      <c r="F242" s="175">
        <v>0</v>
      </c>
      <c r="G242" s="176">
        <f>E242*F242</f>
        <v>0</v>
      </c>
      <c r="O242" s="170">
        <v>2</v>
      </c>
      <c r="AA242" s="146">
        <v>1</v>
      </c>
      <c r="AB242" s="146">
        <v>1</v>
      </c>
      <c r="AC242" s="146">
        <v>1</v>
      </c>
      <c r="AZ242" s="146">
        <v>1</v>
      </c>
      <c r="BA242" s="146">
        <f>IF(AZ242=1,G242,0)</f>
        <v>0</v>
      </c>
      <c r="BB242" s="146">
        <f>IF(AZ242=2,G242,0)</f>
        <v>0</v>
      </c>
      <c r="BC242" s="146">
        <f>IF(AZ242=3,G242,0)</f>
        <v>0</v>
      </c>
      <c r="BD242" s="146">
        <f>IF(AZ242=4,G242,0)</f>
        <v>0</v>
      </c>
      <c r="BE242" s="146">
        <f>IF(AZ242=5,G242,0)</f>
        <v>0</v>
      </c>
      <c r="CA242" s="170">
        <v>1</v>
      </c>
      <c r="CB242" s="170">
        <v>1</v>
      </c>
      <c r="CZ242" s="146">
        <v>5.7290000000000001E-2</v>
      </c>
    </row>
    <row r="243" spans="1:104">
      <c r="A243" s="177"/>
      <c r="B243" s="179"/>
      <c r="C243" s="295" t="s">
        <v>338</v>
      </c>
      <c r="D243" s="296"/>
      <c r="E243" s="180">
        <v>1.0980000000000001</v>
      </c>
      <c r="F243" s="181"/>
      <c r="G243" s="182"/>
      <c r="M243" s="178" t="s">
        <v>338</v>
      </c>
      <c r="O243" s="170"/>
    </row>
    <row r="244" spans="1:104">
      <c r="A244" s="177"/>
      <c r="B244" s="179"/>
      <c r="C244" s="295" t="s">
        <v>339</v>
      </c>
      <c r="D244" s="296"/>
      <c r="E244" s="180">
        <v>1.1399999999999999</v>
      </c>
      <c r="F244" s="181"/>
      <c r="G244" s="182"/>
      <c r="M244" s="178" t="s">
        <v>339</v>
      </c>
      <c r="O244" s="170"/>
    </row>
    <row r="245" spans="1:104">
      <c r="A245" s="177"/>
      <c r="B245" s="179"/>
      <c r="C245" s="295" t="s">
        <v>340</v>
      </c>
      <c r="D245" s="296"/>
      <c r="E245" s="180">
        <v>1.2030000000000001</v>
      </c>
      <c r="F245" s="181"/>
      <c r="G245" s="182"/>
      <c r="M245" s="178" t="s">
        <v>340</v>
      </c>
      <c r="O245" s="170"/>
    </row>
    <row r="246" spans="1:104">
      <c r="A246" s="177"/>
      <c r="B246" s="179"/>
      <c r="C246" s="295" t="s">
        <v>341</v>
      </c>
      <c r="D246" s="296"/>
      <c r="E246" s="180">
        <v>7.66</v>
      </c>
      <c r="F246" s="181"/>
      <c r="G246" s="182"/>
      <c r="M246" s="178" t="s">
        <v>341</v>
      </c>
      <c r="O246" s="170"/>
    </row>
    <row r="247" spans="1:104">
      <c r="A247" s="177"/>
      <c r="B247" s="179"/>
      <c r="C247" s="295" t="s">
        <v>342</v>
      </c>
      <c r="D247" s="296"/>
      <c r="E247" s="180">
        <v>1.143</v>
      </c>
      <c r="F247" s="181"/>
      <c r="G247" s="182"/>
      <c r="M247" s="178" t="s">
        <v>342</v>
      </c>
      <c r="O247" s="170"/>
    </row>
    <row r="248" spans="1:104">
      <c r="A248" s="177"/>
      <c r="B248" s="179"/>
      <c r="C248" s="295" t="s">
        <v>343</v>
      </c>
      <c r="D248" s="296"/>
      <c r="E248" s="180">
        <v>1.149</v>
      </c>
      <c r="F248" s="181"/>
      <c r="G248" s="182"/>
      <c r="M248" s="178" t="s">
        <v>343</v>
      </c>
      <c r="O248" s="170"/>
    </row>
    <row r="249" spans="1:104">
      <c r="A249" s="177"/>
      <c r="B249" s="179"/>
      <c r="C249" s="295" t="s">
        <v>344</v>
      </c>
      <c r="D249" s="296"/>
      <c r="E249" s="180">
        <v>1.1399999999999999</v>
      </c>
      <c r="F249" s="181"/>
      <c r="G249" s="182"/>
      <c r="M249" s="178" t="s">
        <v>344</v>
      </c>
      <c r="O249" s="170"/>
    </row>
    <row r="250" spans="1:104">
      <c r="A250" s="177"/>
      <c r="B250" s="179"/>
      <c r="C250" s="295" t="s">
        <v>345</v>
      </c>
      <c r="D250" s="296"/>
      <c r="E250" s="180">
        <v>1.1100000000000001</v>
      </c>
      <c r="F250" s="181"/>
      <c r="G250" s="182"/>
      <c r="M250" s="178" t="s">
        <v>345</v>
      </c>
      <c r="O250" s="170"/>
    </row>
    <row r="251" spans="1:104">
      <c r="A251" s="177"/>
      <c r="B251" s="179"/>
      <c r="C251" s="295" t="s">
        <v>346</v>
      </c>
      <c r="D251" s="296"/>
      <c r="E251" s="180">
        <v>1.1339999999999999</v>
      </c>
      <c r="F251" s="181"/>
      <c r="G251" s="182"/>
      <c r="M251" s="178" t="s">
        <v>346</v>
      </c>
      <c r="O251" s="170"/>
    </row>
    <row r="252" spans="1:104">
      <c r="A252" s="177"/>
      <c r="B252" s="179"/>
      <c r="C252" s="295" t="s">
        <v>347</v>
      </c>
      <c r="D252" s="296"/>
      <c r="E252" s="180">
        <v>2.0299999999999998</v>
      </c>
      <c r="F252" s="181"/>
      <c r="G252" s="182"/>
      <c r="M252" s="178" t="s">
        <v>347</v>
      </c>
      <c r="O252" s="170"/>
    </row>
    <row r="253" spans="1:104">
      <c r="A253" s="177"/>
      <c r="B253" s="179"/>
      <c r="C253" s="295" t="s">
        <v>348</v>
      </c>
      <c r="D253" s="296"/>
      <c r="E253" s="180">
        <v>2.1349999999999998</v>
      </c>
      <c r="F253" s="181"/>
      <c r="G253" s="182"/>
      <c r="M253" s="178" t="s">
        <v>348</v>
      </c>
      <c r="O253" s="170"/>
    </row>
    <row r="254" spans="1:104">
      <c r="A254" s="177"/>
      <c r="B254" s="179"/>
      <c r="C254" s="295" t="s">
        <v>349</v>
      </c>
      <c r="D254" s="296"/>
      <c r="E254" s="180">
        <v>2.165</v>
      </c>
      <c r="F254" s="181"/>
      <c r="G254" s="182"/>
      <c r="M254" s="178" t="s">
        <v>349</v>
      </c>
      <c r="O254" s="170"/>
    </row>
    <row r="255" spans="1:104">
      <c r="A255" s="177"/>
      <c r="B255" s="179"/>
      <c r="C255" s="295" t="s">
        <v>350</v>
      </c>
      <c r="D255" s="296"/>
      <c r="E255" s="180">
        <v>2.0499999999999998</v>
      </c>
      <c r="F255" s="181"/>
      <c r="G255" s="182"/>
      <c r="M255" s="178" t="s">
        <v>350</v>
      </c>
      <c r="O255" s="170"/>
    </row>
    <row r="256" spans="1:104">
      <c r="A256" s="177"/>
      <c r="B256" s="179"/>
      <c r="C256" s="295" t="s">
        <v>351</v>
      </c>
      <c r="D256" s="296"/>
      <c r="E256" s="180">
        <v>0.75</v>
      </c>
      <c r="F256" s="181"/>
      <c r="G256" s="182"/>
      <c r="M256" s="178" t="s">
        <v>351</v>
      </c>
      <c r="O256" s="170"/>
    </row>
    <row r="257" spans="1:104">
      <c r="A257" s="177"/>
      <c r="B257" s="179"/>
      <c r="C257" s="295" t="s">
        <v>352</v>
      </c>
      <c r="D257" s="296"/>
      <c r="E257" s="180">
        <v>0.75</v>
      </c>
      <c r="F257" s="181"/>
      <c r="G257" s="182"/>
      <c r="M257" s="178" t="s">
        <v>352</v>
      </c>
      <c r="O257" s="170"/>
    </row>
    <row r="258" spans="1:104">
      <c r="A258" s="177"/>
      <c r="B258" s="179"/>
      <c r="C258" s="295" t="s">
        <v>353</v>
      </c>
      <c r="D258" s="296"/>
      <c r="E258" s="180">
        <v>2.5499999999999998</v>
      </c>
      <c r="F258" s="181"/>
      <c r="G258" s="182"/>
      <c r="M258" s="178" t="s">
        <v>353</v>
      </c>
      <c r="O258" s="170"/>
    </row>
    <row r="259" spans="1:104">
      <c r="A259" s="177"/>
      <c r="B259" s="179"/>
      <c r="C259" s="295" t="s">
        <v>354</v>
      </c>
      <c r="D259" s="296"/>
      <c r="E259" s="180">
        <v>2.0249999999999999</v>
      </c>
      <c r="F259" s="181"/>
      <c r="G259" s="182"/>
      <c r="M259" s="178" t="s">
        <v>354</v>
      </c>
      <c r="O259" s="170"/>
    </row>
    <row r="260" spans="1:104">
      <c r="A260" s="177"/>
      <c r="B260" s="179"/>
      <c r="C260" s="295" t="s">
        <v>355</v>
      </c>
      <c r="D260" s="296"/>
      <c r="E260" s="180">
        <v>2.09</v>
      </c>
      <c r="F260" s="181"/>
      <c r="G260" s="182"/>
      <c r="M260" s="178" t="s">
        <v>355</v>
      </c>
      <c r="O260" s="170"/>
    </row>
    <row r="261" spans="1:104">
      <c r="A261" s="177"/>
      <c r="B261" s="179"/>
      <c r="C261" s="295" t="s">
        <v>356</v>
      </c>
      <c r="D261" s="296"/>
      <c r="E261" s="180">
        <v>2.15</v>
      </c>
      <c r="F261" s="181"/>
      <c r="G261" s="182"/>
      <c r="M261" s="178" t="s">
        <v>356</v>
      </c>
      <c r="O261" s="170"/>
    </row>
    <row r="262" spans="1:104">
      <c r="A262" s="177"/>
      <c r="B262" s="179"/>
      <c r="C262" s="295" t="s">
        <v>357</v>
      </c>
      <c r="D262" s="296"/>
      <c r="E262" s="180">
        <v>2</v>
      </c>
      <c r="F262" s="181"/>
      <c r="G262" s="182"/>
      <c r="M262" s="178" t="s">
        <v>357</v>
      </c>
      <c r="O262" s="170"/>
    </row>
    <row r="263" spans="1:104">
      <c r="A263" s="177"/>
      <c r="B263" s="179"/>
      <c r="C263" s="295" t="s">
        <v>358</v>
      </c>
      <c r="D263" s="296"/>
      <c r="E263" s="180">
        <v>2.65</v>
      </c>
      <c r="F263" s="181"/>
      <c r="G263" s="182"/>
      <c r="M263" s="178" t="s">
        <v>358</v>
      </c>
      <c r="O263" s="170"/>
    </row>
    <row r="264" spans="1:104">
      <c r="A264" s="171">
        <v>55</v>
      </c>
      <c r="B264" s="172" t="s">
        <v>359</v>
      </c>
      <c r="C264" s="173" t="s">
        <v>360</v>
      </c>
      <c r="D264" s="174" t="s">
        <v>130</v>
      </c>
      <c r="E264" s="175">
        <v>162.876</v>
      </c>
      <c r="F264" s="175">
        <v>0</v>
      </c>
      <c r="G264" s="176">
        <f>E264*F264</f>
        <v>0</v>
      </c>
      <c r="O264" s="170">
        <v>2</v>
      </c>
      <c r="AA264" s="146">
        <v>1</v>
      </c>
      <c r="AB264" s="146">
        <v>0</v>
      </c>
      <c r="AC264" s="146">
        <v>0</v>
      </c>
      <c r="AZ264" s="146">
        <v>1</v>
      </c>
      <c r="BA264" s="146">
        <f>IF(AZ264=1,G264,0)</f>
        <v>0</v>
      </c>
      <c r="BB264" s="146">
        <f>IF(AZ264=2,G264,0)</f>
        <v>0</v>
      </c>
      <c r="BC264" s="146">
        <f>IF(AZ264=3,G264,0)</f>
        <v>0</v>
      </c>
      <c r="BD264" s="146">
        <f>IF(AZ264=4,G264,0)</f>
        <v>0</v>
      </c>
      <c r="BE264" s="146">
        <f>IF(AZ264=5,G264,0)</f>
        <v>0</v>
      </c>
      <c r="CA264" s="170">
        <v>1</v>
      </c>
      <c r="CB264" s="170">
        <v>0</v>
      </c>
      <c r="CZ264" s="146">
        <v>6.3499999999999997E-3</v>
      </c>
    </row>
    <row r="265" spans="1:104">
      <c r="A265" s="177"/>
      <c r="B265" s="179"/>
      <c r="C265" s="295" t="s">
        <v>361</v>
      </c>
      <c r="D265" s="296"/>
      <c r="E265" s="180">
        <v>0</v>
      </c>
      <c r="F265" s="181"/>
      <c r="G265" s="182"/>
      <c r="M265" s="178" t="s">
        <v>361</v>
      </c>
      <c r="O265" s="170"/>
    </row>
    <row r="266" spans="1:104">
      <c r="A266" s="177"/>
      <c r="B266" s="179"/>
      <c r="C266" s="295" t="s">
        <v>362</v>
      </c>
      <c r="D266" s="296"/>
      <c r="E266" s="180">
        <v>7.6680000000000001</v>
      </c>
      <c r="F266" s="181"/>
      <c r="G266" s="182"/>
      <c r="M266" s="178" t="s">
        <v>362</v>
      </c>
      <c r="O266" s="170"/>
    </row>
    <row r="267" spans="1:104">
      <c r="A267" s="177"/>
      <c r="B267" s="179"/>
      <c r="C267" s="295" t="s">
        <v>363</v>
      </c>
      <c r="D267" s="296"/>
      <c r="E267" s="180">
        <v>1.1359999999999999</v>
      </c>
      <c r="F267" s="181"/>
      <c r="G267" s="182"/>
      <c r="M267" s="178" t="s">
        <v>363</v>
      </c>
      <c r="O267" s="170"/>
    </row>
    <row r="268" spans="1:104">
      <c r="A268" s="177"/>
      <c r="B268" s="179"/>
      <c r="C268" s="295" t="s">
        <v>364</v>
      </c>
      <c r="D268" s="296"/>
      <c r="E268" s="180">
        <v>1.4359999999999999</v>
      </c>
      <c r="F268" s="181"/>
      <c r="G268" s="182"/>
      <c r="M268" s="178" t="s">
        <v>364</v>
      </c>
      <c r="O268" s="170"/>
    </row>
    <row r="269" spans="1:104">
      <c r="A269" s="177"/>
      <c r="B269" s="179"/>
      <c r="C269" s="295" t="s">
        <v>365</v>
      </c>
      <c r="D269" s="296"/>
      <c r="E269" s="180">
        <v>2.8359999999999999</v>
      </c>
      <c r="F269" s="181"/>
      <c r="G269" s="182"/>
      <c r="M269" s="178" t="s">
        <v>365</v>
      </c>
      <c r="O269" s="170"/>
    </row>
    <row r="270" spans="1:104">
      <c r="A270" s="177"/>
      <c r="B270" s="179"/>
      <c r="C270" s="295" t="s">
        <v>366</v>
      </c>
      <c r="D270" s="296"/>
      <c r="E270" s="180">
        <v>6.1289999999999996</v>
      </c>
      <c r="F270" s="181"/>
      <c r="G270" s="182"/>
      <c r="M270" s="178" t="s">
        <v>366</v>
      </c>
      <c r="O270" s="170"/>
    </row>
    <row r="271" spans="1:104">
      <c r="A271" s="177"/>
      <c r="B271" s="179"/>
      <c r="C271" s="295" t="s">
        <v>367</v>
      </c>
      <c r="D271" s="296"/>
      <c r="E271" s="180">
        <v>6.5339999999999998</v>
      </c>
      <c r="F271" s="181"/>
      <c r="G271" s="182"/>
      <c r="M271" s="178" t="s">
        <v>367</v>
      </c>
      <c r="O271" s="170"/>
    </row>
    <row r="272" spans="1:104">
      <c r="A272" s="177"/>
      <c r="B272" s="179"/>
      <c r="C272" s="295" t="s">
        <v>368</v>
      </c>
      <c r="D272" s="296"/>
      <c r="E272" s="180">
        <v>0</v>
      </c>
      <c r="F272" s="181"/>
      <c r="G272" s="182"/>
      <c r="M272" s="178" t="s">
        <v>368</v>
      </c>
      <c r="O272" s="170"/>
    </row>
    <row r="273" spans="1:104">
      <c r="A273" s="177"/>
      <c r="B273" s="179"/>
      <c r="C273" s="295" t="s">
        <v>369</v>
      </c>
      <c r="D273" s="296"/>
      <c r="E273" s="180">
        <v>3.78</v>
      </c>
      <c r="F273" s="181"/>
      <c r="G273" s="182"/>
      <c r="M273" s="178" t="s">
        <v>369</v>
      </c>
      <c r="O273" s="170"/>
    </row>
    <row r="274" spans="1:104">
      <c r="A274" s="177"/>
      <c r="B274" s="179"/>
      <c r="C274" s="295" t="s">
        <v>370</v>
      </c>
      <c r="D274" s="296"/>
      <c r="E274" s="180">
        <v>9.4499999999999993</v>
      </c>
      <c r="F274" s="181"/>
      <c r="G274" s="182"/>
      <c r="M274" s="178" t="s">
        <v>370</v>
      </c>
      <c r="O274" s="170"/>
    </row>
    <row r="275" spans="1:104">
      <c r="A275" s="177"/>
      <c r="B275" s="179"/>
      <c r="C275" s="295" t="s">
        <v>371</v>
      </c>
      <c r="D275" s="296"/>
      <c r="E275" s="180">
        <v>4.0949999999999998</v>
      </c>
      <c r="F275" s="181"/>
      <c r="G275" s="182"/>
      <c r="M275" s="178" t="s">
        <v>371</v>
      </c>
      <c r="O275" s="170"/>
    </row>
    <row r="276" spans="1:104">
      <c r="A276" s="177"/>
      <c r="B276" s="179"/>
      <c r="C276" s="295" t="s">
        <v>372</v>
      </c>
      <c r="D276" s="296"/>
      <c r="E276" s="180">
        <v>16.632000000000001</v>
      </c>
      <c r="F276" s="181"/>
      <c r="G276" s="182"/>
      <c r="M276" s="178" t="s">
        <v>372</v>
      </c>
      <c r="O276" s="170"/>
    </row>
    <row r="277" spans="1:104">
      <c r="A277" s="177"/>
      <c r="B277" s="179"/>
      <c r="C277" s="295" t="s">
        <v>373</v>
      </c>
      <c r="D277" s="296"/>
      <c r="E277" s="180">
        <v>3.75</v>
      </c>
      <c r="F277" s="181"/>
      <c r="G277" s="182"/>
      <c r="M277" s="178" t="s">
        <v>373</v>
      </c>
      <c r="O277" s="170"/>
    </row>
    <row r="278" spans="1:104">
      <c r="A278" s="177"/>
      <c r="B278" s="179"/>
      <c r="C278" s="295" t="s">
        <v>374</v>
      </c>
      <c r="D278" s="296"/>
      <c r="E278" s="180">
        <v>7.25</v>
      </c>
      <c r="F278" s="181"/>
      <c r="G278" s="182"/>
      <c r="M278" s="178" t="s">
        <v>374</v>
      </c>
      <c r="O278" s="170"/>
    </row>
    <row r="279" spans="1:104">
      <c r="A279" s="177"/>
      <c r="B279" s="179"/>
      <c r="C279" s="295" t="s">
        <v>375</v>
      </c>
      <c r="D279" s="296"/>
      <c r="E279" s="180">
        <v>12.15</v>
      </c>
      <c r="F279" s="181"/>
      <c r="G279" s="182"/>
      <c r="M279" s="178" t="s">
        <v>375</v>
      </c>
      <c r="O279" s="170"/>
    </row>
    <row r="280" spans="1:104">
      <c r="A280" s="177"/>
      <c r="B280" s="179"/>
      <c r="C280" s="295" t="s">
        <v>376</v>
      </c>
      <c r="D280" s="296"/>
      <c r="E280" s="180">
        <v>35.034999999999997</v>
      </c>
      <c r="F280" s="181"/>
      <c r="G280" s="182"/>
      <c r="M280" s="178" t="s">
        <v>376</v>
      </c>
      <c r="O280" s="170"/>
    </row>
    <row r="281" spans="1:104">
      <c r="A281" s="177"/>
      <c r="B281" s="179"/>
      <c r="C281" s="295" t="s">
        <v>377</v>
      </c>
      <c r="D281" s="296"/>
      <c r="E281" s="180">
        <v>18.495000000000001</v>
      </c>
      <c r="F281" s="181"/>
      <c r="G281" s="182"/>
      <c r="M281" s="178" t="s">
        <v>377</v>
      </c>
      <c r="O281" s="170"/>
    </row>
    <row r="282" spans="1:104">
      <c r="A282" s="177"/>
      <c r="B282" s="179"/>
      <c r="C282" s="295" t="s">
        <v>332</v>
      </c>
      <c r="D282" s="296"/>
      <c r="E282" s="180">
        <v>10.125</v>
      </c>
      <c r="F282" s="181"/>
      <c r="G282" s="182"/>
      <c r="M282" s="178" t="s">
        <v>332</v>
      </c>
      <c r="O282" s="170"/>
    </row>
    <row r="283" spans="1:104">
      <c r="A283" s="177"/>
      <c r="B283" s="179"/>
      <c r="C283" s="295" t="s">
        <v>378</v>
      </c>
      <c r="D283" s="296"/>
      <c r="E283" s="180">
        <v>3.01</v>
      </c>
      <c r="F283" s="181"/>
      <c r="G283" s="182"/>
      <c r="M283" s="178" t="s">
        <v>378</v>
      </c>
      <c r="O283" s="170"/>
    </row>
    <row r="284" spans="1:104">
      <c r="A284" s="177"/>
      <c r="B284" s="179"/>
      <c r="C284" s="295" t="s">
        <v>379</v>
      </c>
      <c r="D284" s="296"/>
      <c r="E284" s="180">
        <v>13.365</v>
      </c>
      <c r="F284" s="181"/>
      <c r="G284" s="182"/>
      <c r="M284" s="178" t="s">
        <v>379</v>
      </c>
      <c r="O284" s="170"/>
    </row>
    <row r="285" spans="1:104">
      <c r="A285" s="171">
        <v>56</v>
      </c>
      <c r="B285" s="172" t="s">
        <v>380</v>
      </c>
      <c r="C285" s="173" t="s">
        <v>381</v>
      </c>
      <c r="D285" s="174" t="s">
        <v>130</v>
      </c>
      <c r="E285" s="175">
        <v>102.384</v>
      </c>
      <c r="F285" s="175">
        <v>0</v>
      </c>
      <c r="G285" s="176">
        <f>E285*F285</f>
        <v>0</v>
      </c>
      <c r="O285" s="170">
        <v>2</v>
      </c>
      <c r="AA285" s="146">
        <v>1</v>
      </c>
      <c r="AB285" s="146">
        <v>1</v>
      </c>
      <c r="AC285" s="146">
        <v>1</v>
      </c>
      <c r="AZ285" s="146">
        <v>1</v>
      </c>
      <c r="BA285" s="146">
        <f>IF(AZ285=1,G285,0)</f>
        <v>0</v>
      </c>
      <c r="BB285" s="146">
        <f>IF(AZ285=2,G285,0)</f>
        <v>0</v>
      </c>
      <c r="BC285" s="146">
        <f>IF(AZ285=3,G285,0)</f>
        <v>0</v>
      </c>
      <c r="BD285" s="146">
        <f>IF(AZ285=4,G285,0)</f>
        <v>0</v>
      </c>
      <c r="BE285" s="146">
        <f>IF(AZ285=5,G285,0)</f>
        <v>0</v>
      </c>
      <c r="CA285" s="170">
        <v>1</v>
      </c>
      <c r="CB285" s="170">
        <v>1</v>
      </c>
      <c r="CZ285" s="146">
        <v>6.5280000000000005E-2</v>
      </c>
    </row>
    <row r="286" spans="1:104">
      <c r="A286" s="177"/>
      <c r="B286" s="179"/>
      <c r="C286" s="295" t="s">
        <v>148</v>
      </c>
      <c r="D286" s="296"/>
      <c r="E286" s="180">
        <v>0</v>
      </c>
      <c r="F286" s="181"/>
      <c r="G286" s="182"/>
      <c r="M286" s="178" t="s">
        <v>148</v>
      </c>
      <c r="O286" s="170"/>
    </row>
    <row r="287" spans="1:104">
      <c r="A287" s="177"/>
      <c r="B287" s="179"/>
      <c r="C287" s="295" t="s">
        <v>382</v>
      </c>
      <c r="D287" s="296"/>
      <c r="E287" s="180">
        <v>12.192</v>
      </c>
      <c r="F287" s="181"/>
      <c r="G287" s="182"/>
      <c r="M287" s="178" t="s">
        <v>382</v>
      </c>
      <c r="O287" s="170"/>
    </row>
    <row r="288" spans="1:104">
      <c r="A288" s="177"/>
      <c r="B288" s="179"/>
      <c r="C288" s="295" t="s">
        <v>383</v>
      </c>
      <c r="D288" s="296"/>
      <c r="E288" s="180">
        <v>20.239999999999998</v>
      </c>
      <c r="F288" s="181"/>
      <c r="G288" s="182"/>
      <c r="M288" s="178" t="s">
        <v>383</v>
      </c>
      <c r="O288" s="170"/>
    </row>
    <row r="289" spans="1:104">
      <c r="A289" s="177"/>
      <c r="B289" s="179"/>
      <c r="C289" s="295" t="s">
        <v>384</v>
      </c>
      <c r="D289" s="296"/>
      <c r="E289" s="180">
        <v>5.76</v>
      </c>
      <c r="F289" s="181"/>
      <c r="G289" s="182"/>
      <c r="M289" s="178" t="s">
        <v>384</v>
      </c>
      <c r="O289" s="170"/>
    </row>
    <row r="290" spans="1:104">
      <c r="A290" s="177"/>
      <c r="B290" s="179"/>
      <c r="C290" s="295" t="s">
        <v>385</v>
      </c>
      <c r="D290" s="296"/>
      <c r="E290" s="180">
        <v>6.7359999999999998</v>
      </c>
      <c r="F290" s="181"/>
      <c r="G290" s="182"/>
      <c r="M290" s="178" t="s">
        <v>385</v>
      </c>
      <c r="O290" s="170"/>
    </row>
    <row r="291" spans="1:104">
      <c r="A291" s="177"/>
      <c r="B291" s="179"/>
      <c r="C291" s="295" t="s">
        <v>386</v>
      </c>
      <c r="D291" s="296"/>
      <c r="E291" s="180">
        <v>4.7039999999999997</v>
      </c>
      <c r="F291" s="181"/>
      <c r="G291" s="182"/>
      <c r="M291" s="178" t="s">
        <v>386</v>
      </c>
      <c r="O291" s="170"/>
    </row>
    <row r="292" spans="1:104">
      <c r="A292" s="177"/>
      <c r="B292" s="179"/>
      <c r="C292" s="295" t="s">
        <v>387</v>
      </c>
      <c r="D292" s="296"/>
      <c r="E292" s="180">
        <v>14.512</v>
      </c>
      <c r="F292" s="181"/>
      <c r="G292" s="182"/>
      <c r="M292" s="178" t="s">
        <v>387</v>
      </c>
      <c r="O292" s="170"/>
    </row>
    <row r="293" spans="1:104">
      <c r="A293" s="177"/>
      <c r="B293" s="179"/>
      <c r="C293" s="295" t="s">
        <v>388</v>
      </c>
      <c r="D293" s="296"/>
      <c r="E293" s="180">
        <v>3.8559999999999999</v>
      </c>
      <c r="F293" s="181"/>
      <c r="G293" s="182"/>
      <c r="M293" s="178" t="s">
        <v>388</v>
      </c>
      <c r="O293" s="170"/>
    </row>
    <row r="294" spans="1:104">
      <c r="A294" s="177"/>
      <c r="B294" s="179"/>
      <c r="C294" s="295" t="s">
        <v>389</v>
      </c>
      <c r="D294" s="296"/>
      <c r="E294" s="180">
        <v>2.8719999999999999</v>
      </c>
      <c r="F294" s="181"/>
      <c r="G294" s="182"/>
      <c r="M294" s="178" t="s">
        <v>389</v>
      </c>
      <c r="O294" s="170"/>
    </row>
    <row r="295" spans="1:104">
      <c r="A295" s="177"/>
      <c r="B295" s="179"/>
      <c r="C295" s="295" t="s">
        <v>390</v>
      </c>
      <c r="D295" s="296"/>
      <c r="E295" s="180">
        <v>2.952</v>
      </c>
      <c r="F295" s="181"/>
      <c r="G295" s="182"/>
      <c r="M295" s="178" t="s">
        <v>390</v>
      </c>
      <c r="O295" s="170"/>
    </row>
    <row r="296" spans="1:104">
      <c r="A296" s="177"/>
      <c r="B296" s="179"/>
      <c r="C296" s="295" t="s">
        <v>391</v>
      </c>
      <c r="D296" s="296"/>
      <c r="E296" s="180">
        <v>13.584</v>
      </c>
      <c r="F296" s="181"/>
      <c r="G296" s="182"/>
      <c r="M296" s="178" t="s">
        <v>391</v>
      </c>
      <c r="O296" s="170"/>
    </row>
    <row r="297" spans="1:104">
      <c r="A297" s="177"/>
      <c r="B297" s="179"/>
      <c r="C297" s="295" t="s">
        <v>392</v>
      </c>
      <c r="D297" s="296"/>
      <c r="E297" s="180">
        <v>14.976000000000001</v>
      </c>
      <c r="F297" s="181"/>
      <c r="G297" s="182"/>
      <c r="M297" s="178" t="s">
        <v>392</v>
      </c>
      <c r="O297" s="170"/>
    </row>
    <row r="298" spans="1:104" ht="22.5">
      <c r="A298" s="171">
        <v>57</v>
      </c>
      <c r="B298" s="172" t="s">
        <v>393</v>
      </c>
      <c r="C298" s="173" t="s">
        <v>394</v>
      </c>
      <c r="D298" s="174" t="s">
        <v>130</v>
      </c>
      <c r="E298" s="175">
        <v>190.89699999999999</v>
      </c>
      <c r="F298" s="175">
        <v>0</v>
      </c>
      <c r="G298" s="176">
        <f>E298*F298</f>
        <v>0</v>
      </c>
      <c r="O298" s="170">
        <v>2</v>
      </c>
      <c r="AA298" s="146">
        <v>1</v>
      </c>
      <c r="AB298" s="146">
        <v>1</v>
      </c>
      <c r="AC298" s="146">
        <v>1</v>
      </c>
      <c r="AZ298" s="146">
        <v>1</v>
      </c>
      <c r="BA298" s="146">
        <f>IF(AZ298=1,G298,0)</f>
        <v>0</v>
      </c>
      <c r="BB298" s="146">
        <f>IF(AZ298=2,G298,0)</f>
        <v>0</v>
      </c>
      <c r="BC298" s="146">
        <f>IF(AZ298=3,G298,0)</f>
        <v>0</v>
      </c>
      <c r="BD298" s="146">
        <f>IF(AZ298=4,G298,0)</f>
        <v>0</v>
      </c>
      <c r="BE298" s="146">
        <f>IF(AZ298=5,G298,0)</f>
        <v>0</v>
      </c>
      <c r="CA298" s="170">
        <v>1</v>
      </c>
      <c r="CB298" s="170">
        <v>1</v>
      </c>
      <c r="CZ298" s="146">
        <v>3.6700000000000001E-3</v>
      </c>
    </row>
    <row r="299" spans="1:104">
      <c r="A299" s="177"/>
      <c r="B299" s="179"/>
      <c r="C299" s="295" t="s">
        <v>361</v>
      </c>
      <c r="D299" s="296"/>
      <c r="E299" s="180">
        <v>0</v>
      </c>
      <c r="F299" s="181"/>
      <c r="G299" s="182"/>
      <c r="M299" s="178" t="s">
        <v>361</v>
      </c>
      <c r="O299" s="170"/>
    </row>
    <row r="300" spans="1:104">
      <c r="A300" s="177"/>
      <c r="B300" s="179"/>
      <c r="C300" s="295" t="s">
        <v>362</v>
      </c>
      <c r="D300" s="296"/>
      <c r="E300" s="180">
        <v>7.6680000000000001</v>
      </c>
      <c r="F300" s="181"/>
      <c r="G300" s="182"/>
      <c r="M300" s="178" t="s">
        <v>362</v>
      </c>
      <c r="O300" s="170"/>
    </row>
    <row r="301" spans="1:104">
      <c r="A301" s="177"/>
      <c r="B301" s="179"/>
      <c r="C301" s="295" t="s">
        <v>395</v>
      </c>
      <c r="D301" s="296"/>
      <c r="E301" s="180">
        <v>7.6680000000000001</v>
      </c>
      <c r="F301" s="181"/>
      <c r="G301" s="182"/>
      <c r="M301" s="178" t="s">
        <v>395</v>
      </c>
      <c r="O301" s="170"/>
    </row>
    <row r="302" spans="1:104">
      <c r="A302" s="177"/>
      <c r="B302" s="179"/>
      <c r="C302" s="295" t="s">
        <v>396</v>
      </c>
      <c r="D302" s="296"/>
      <c r="E302" s="180">
        <v>9.6929999999999996</v>
      </c>
      <c r="F302" s="181"/>
      <c r="G302" s="182"/>
      <c r="M302" s="178" t="s">
        <v>396</v>
      </c>
      <c r="O302" s="170"/>
    </row>
    <row r="303" spans="1:104">
      <c r="A303" s="177"/>
      <c r="B303" s="179"/>
      <c r="C303" s="295" t="s">
        <v>397</v>
      </c>
      <c r="D303" s="296"/>
      <c r="E303" s="180">
        <v>19.143000000000001</v>
      </c>
      <c r="F303" s="181"/>
      <c r="G303" s="182"/>
      <c r="M303" s="178" t="s">
        <v>397</v>
      </c>
      <c r="O303" s="170"/>
    </row>
    <row r="304" spans="1:104">
      <c r="A304" s="177"/>
      <c r="B304" s="179"/>
      <c r="C304" s="295" t="s">
        <v>366</v>
      </c>
      <c r="D304" s="296"/>
      <c r="E304" s="180">
        <v>6.1289999999999996</v>
      </c>
      <c r="F304" s="181"/>
      <c r="G304" s="182"/>
      <c r="M304" s="178" t="s">
        <v>366</v>
      </c>
      <c r="O304" s="170"/>
    </row>
    <row r="305" spans="1:57">
      <c r="A305" s="177"/>
      <c r="B305" s="179"/>
      <c r="C305" s="295" t="s">
        <v>367</v>
      </c>
      <c r="D305" s="296"/>
      <c r="E305" s="180">
        <v>6.5339999999999998</v>
      </c>
      <c r="F305" s="181"/>
      <c r="G305" s="182"/>
      <c r="M305" s="178" t="s">
        <v>367</v>
      </c>
      <c r="O305" s="170"/>
    </row>
    <row r="306" spans="1:57">
      <c r="A306" s="177"/>
      <c r="B306" s="179"/>
      <c r="C306" s="295" t="s">
        <v>368</v>
      </c>
      <c r="D306" s="296"/>
      <c r="E306" s="180">
        <v>0</v>
      </c>
      <c r="F306" s="181"/>
      <c r="G306" s="182"/>
      <c r="M306" s="178" t="s">
        <v>368</v>
      </c>
      <c r="O306" s="170"/>
    </row>
    <row r="307" spans="1:57">
      <c r="A307" s="177"/>
      <c r="B307" s="179"/>
      <c r="C307" s="295" t="s">
        <v>369</v>
      </c>
      <c r="D307" s="296"/>
      <c r="E307" s="180">
        <v>3.78</v>
      </c>
      <c r="F307" s="181"/>
      <c r="G307" s="182"/>
      <c r="M307" s="178" t="s">
        <v>369</v>
      </c>
      <c r="O307" s="170"/>
    </row>
    <row r="308" spans="1:57">
      <c r="A308" s="177"/>
      <c r="B308" s="179"/>
      <c r="C308" s="295" t="s">
        <v>370</v>
      </c>
      <c r="D308" s="296"/>
      <c r="E308" s="180">
        <v>9.4499999999999993</v>
      </c>
      <c r="F308" s="181"/>
      <c r="G308" s="182"/>
      <c r="M308" s="178" t="s">
        <v>370</v>
      </c>
      <c r="O308" s="170"/>
    </row>
    <row r="309" spans="1:57">
      <c r="A309" s="177"/>
      <c r="B309" s="179"/>
      <c r="C309" s="295" t="s">
        <v>398</v>
      </c>
      <c r="D309" s="296"/>
      <c r="E309" s="180">
        <v>15.795</v>
      </c>
      <c r="F309" s="181"/>
      <c r="G309" s="182"/>
      <c r="M309" s="178" t="s">
        <v>398</v>
      </c>
      <c r="O309" s="170"/>
    </row>
    <row r="310" spans="1:57">
      <c r="A310" s="177"/>
      <c r="B310" s="179"/>
      <c r="C310" s="295" t="s">
        <v>372</v>
      </c>
      <c r="D310" s="296"/>
      <c r="E310" s="180">
        <v>16.632000000000001</v>
      </c>
      <c r="F310" s="181"/>
      <c r="G310" s="182"/>
      <c r="M310" s="178" t="s">
        <v>372</v>
      </c>
      <c r="O310" s="170"/>
    </row>
    <row r="311" spans="1:57">
      <c r="A311" s="177"/>
      <c r="B311" s="179"/>
      <c r="C311" s="295" t="s">
        <v>399</v>
      </c>
      <c r="D311" s="296"/>
      <c r="E311" s="180">
        <v>3.125</v>
      </c>
      <c r="F311" s="181"/>
      <c r="G311" s="182"/>
      <c r="M311" s="178" t="s">
        <v>399</v>
      </c>
      <c r="O311" s="170"/>
    </row>
    <row r="312" spans="1:57">
      <c r="A312" s="177"/>
      <c r="B312" s="179"/>
      <c r="C312" s="295" t="s">
        <v>400</v>
      </c>
      <c r="D312" s="296"/>
      <c r="E312" s="180">
        <v>7.25</v>
      </c>
      <c r="F312" s="181"/>
      <c r="G312" s="182"/>
      <c r="M312" s="178" t="s">
        <v>400</v>
      </c>
      <c r="O312" s="170"/>
    </row>
    <row r="313" spans="1:57">
      <c r="A313" s="177"/>
      <c r="B313" s="179"/>
      <c r="C313" s="295" t="s">
        <v>375</v>
      </c>
      <c r="D313" s="296"/>
      <c r="E313" s="180">
        <v>12.15</v>
      </c>
      <c r="F313" s="181"/>
      <c r="G313" s="182"/>
      <c r="M313" s="178" t="s">
        <v>375</v>
      </c>
      <c r="O313" s="170"/>
    </row>
    <row r="314" spans="1:57">
      <c r="A314" s="177"/>
      <c r="B314" s="179"/>
      <c r="C314" s="295" t="s">
        <v>401</v>
      </c>
      <c r="D314" s="296"/>
      <c r="E314" s="180">
        <v>12.285</v>
      </c>
      <c r="F314" s="181"/>
      <c r="G314" s="182"/>
      <c r="M314" s="178" t="s">
        <v>401</v>
      </c>
      <c r="O314" s="170"/>
    </row>
    <row r="315" spans="1:57">
      <c r="A315" s="177"/>
      <c r="B315" s="179"/>
      <c r="C315" s="295" t="s">
        <v>402</v>
      </c>
      <c r="D315" s="296"/>
      <c r="E315" s="180">
        <v>18.495000000000001</v>
      </c>
      <c r="F315" s="181"/>
      <c r="G315" s="182"/>
      <c r="M315" s="178" t="s">
        <v>402</v>
      </c>
      <c r="O315" s="170"/>
    </row>
    <row r="316" spans="1:57">
      <c r="A316" s="177"/>
      <c r="B316" s="179"/>
      <c r="C316" s="295" t="s">
        <v>332</v>
      </c>
      <c r="D316" s="296"/>
      <c r="E316" s="180">
        <v>10.125</v>
      </c>
      <c r="F316" s="181"/>
      <c r="G316" s="182"/>
      <c r="M316" s="178" t="s">
        <v>332</v>
      </c>
      <c r="O316" s="170"/>
    </row>
    <row r="317" spans="1:57">
      <c r="A317" s="177"/>
      <c r="B317" s="179"/>
      <c r="C317" s="295" t="s">
        <v>403</v>
      </c>
      <c r="D317" s="296"/>
      <c r="E317" s="180">
        <v>11.61</v>
      </c>
      <c r="F317" s="181"/>
      <c r="G317" s="182"/>
      <c r="M317" s="178" t="s">
        <v>403</v>
      </c>
      <c r="O317" s="170"/>
    </row>
    <row r="318" spans="1:57">
      <c r="A318" s="177"/>
      <c r="B318" s="179"/>
      <c r="C318" s="295" t="s">
        <v>379</v>
      </c>
      <c r="D318" s="296"/>
      <c r="E318" s="180">
        <v>13.365</v>
      </c>
      <c r="F318" s="181"/>
      <c r="G318" s="182"/>
      <c r="M318" s="178" t="s">
        <v>379</v>
      </c>
      <c r="O318" s="170"/>
    </row>
    <row r="319" spans="1:57">
      <c r="A319" s="183"/>
      <c r="B319" s="184" t="s">
        <v>77</v>
      </c>
      <c r="C319" s="185" t="str">
        <f>CONCATENATE(B151," ",C151)</f>
        <v>61 Upravy povrchů vnitřní</v>
      </c>
      <c r="D319" s="186"/>
      <c r="E319" s="187"/>
      <c r="F319" s="188"/>
      <c r="G319" s="189">
        <f>SUM(G151:G318)</f>
        <v>0</v>
      </c>
      <c r="O319" s="170">
        <v>4</v>
      </c>
      <c r="BA319" s="190">
        <f>SUM(BA151:BA318)</f>
        <v>0</v>
      </c>
      <c r="BB319" s="190">
        <f>SUM(BB151:BB318)</f>
        <v>0</v>
      </c>
      <c r="BC319" s="190">
        <f>SUM(BC151:BC318)</f>
        <v>0</v>
      </c>
      <c r="BD319" s="190">
        <f>SUM(BD151:BD318)</f>
        <v>0</v>
      </c>
      <c r="BE319" s="190">
        <f>SUM(BE151:BE318)</f>
        <v>0</v>
      </c>
    </row>
    <row r="320" spans="1:57">
      <c r="A320" s="163" t="s">
        <v>73</v>
      </c>
      <c r="B320" s="164" t="s">
        <v>404</v>
      </c>
      <c r="C320" s="165" t="s">
        <v>405</v>
      </c>
      <c r="D320" s="166"/>
      <c r="E320" s="167"/>
      <c r="F320" s="167"/>
      <c r="G320" s="168"/>
      <c r="H320" s="169"/>
      <c r="I320" s="169"/>
      <c r="O320" s="170">
        <v>1</v>
      </c>
    </row>
    <row r="321" spans="1:104">
      <c r="A321" s="171">
        <v>58</v>
      </c>
      <c r="B321" s="172" t="s">
        <v>406</v>
      </c>
      <c r="C321" s="173" t="s">
        <v>407</v>
      </c>
      <c r="D321" s="174" t="s">
        <v>130</v>
      </c>
      <c r="E321" s="175">
        <v>38.241399999999999</v>
      </c>
      <c r="F321" s="175">
        <v>0</v>
      </c>
      <c r="G321" s="176">
        <f>E321*F321</f>
        <v>0</v>
      </c>
      <c r="O321" s="170">
        <v>2</v>
      </c>
      <c r="AA321" s="146">
        <v>1</v>
      </c>
      <c r="AB321" s="146">
        <v>1</v>
      </c>
      <c r="AC321" s="146">
        <v>1</v>
      </c>
      <c r="AZ321" s="146">
        <v>1</v>
      </c>
      <c r="BA321" s="146">
        <f>IF(AZ321=1,G321,0)</f>
        <v>0</v>
      </c>
      <c r="BB321" s="146">
        <f>IF(AZ321=2,G321,0)</f>
        <v>0</v>
      </c>
      <c r="BC321" s="146">
        <f>IF(AZ321=3,G321,0)</f>
        <v>0</v>
      </c>
      <c r="BD321" s="146">
        <f>IF(AZ321=4,G321,0)</f>
        <v>0</v>
      </c>
      <c r="BE321" s="146">
        <f>IF(AZ321=5,G321,0)</f>
        <v>0</v>
      </c>
      <c r="CA321" s="170">
        <v>1</v>
      </c>
      <c r="CB321" s="170">
        <v>1</v>
      </c>
      <c r="CZ321" s="146">
        <v>4.0000000000000003E-5</v>
      </c>
    </row>
    <row r="322" spans="1:104">
      <c r="A322" s="177"/>
      <c r="B322" s="179"/>
      <c r="C322" s="295" t="s">
        <v>282</v>
      </c>
      <c r="D322" s="296"/>
      <c r="E322" s="180">
        <v>1.7729999999999999</v>
      </c>
      <c r="F322" s="181"/>
      <c r="G322" s="182"/>
      <c r="M322" s="178" t="s">
        <v>282</v>
      </c>
      <c r="O322" s="170"/>
    </row>
    <row r="323" spans="1:104">
      <c r="A323" s="177"/>
      <c r="B323" s="179"/>
      <c r="C323" s="295" t="s">
        <v>283</v>
      </c>
      <c r="D323" s="296"/>
      <c r="E323" s="180">
        <v>1.5760000000000001</v>
      </c>
      <c r="F323" s="181"/>
      <c r="G323" s="182"/>
      <c r="M323" s="178" t="s">
        <v>283</v>
      </c>
      <c r="O323" s="170"/>
    </row>
    <row r="324" spans="1:104">
      <c r="A324" s="177"/>
      <c r="B324" s="179"/>
      <c r="C324" s="295" t="s">
        <v>284</v>
      </c>
      <c r="D324" s="296"/>
      <c r="E324" s="180">
        <v>1.68</v>
      </c>
      <c r="F324" s="181"/>
      <c r="G324" s="182"/>
      <c r="M324" s="178" t="s">
        <v>284</v>
      </c>
      <c r="O324" s="170"/>
    </row>
    <row r="325" spans="1:104">
      <c r="A325" s="177"/>
      <c r="B325" s="179"/>
      <c r="C325" s="295" t="s">
        <v>285</v>
      </c>
      <c r="D325" s="296"/>
      <c r="E325" s="180">
        <v>3.528</v>
      </c>
      <c r="F325" s="181"/>
      <c r="G325" s="182"/>
      <c r="M325" s="178" t="s">
        <v>285</v>
      </c>
      <c r="O325" s="170"/>
    </row>
    <row r="326" spans="1:104">
      <c r="A326" s="177"/>
      <c r="B326" s="179"/>
      <c r="C326" s="295" t="s">
        <v>286</v>
      </c>
      <c r="D326" s="296"/>
      <c r="E326" s="180">
        <v>2.0579999999999998</v>
      </c>
      <c r="F326" s="181"/>
      <c r="G326" s="182"/>
      <c r="M326" s="178" t="s">
        <v>286</v>
      </c>
      <c r="O326" s="170"/>
    </row>
    <row r="327" spans="1:104">
      <c r="A327" s="177"/>
      <c r="B327" s="179"/>
      <c r="C327" s="295" t="s">
        <v>287</v>
      </c>
      <c r="D327" s="296"/>
      <c r="E327" s="180">
        <v>2.1419999999999999</v>
      </c>
      <c r="F327" s="181"/>
      <c r="G327" s="182"/>
      <c r="M327" s="178" t="s">
        <v>287</v>
      </c>
      <c r="O327" s="170"/>
    </row>
    <row r="328" spans="1:104">
      <c r="A328" s="177"/>
      <c r="B328" s="179"/>
      <c r="C328" s="295" t="s">
        <v>288</v>
      </c>
      <c r="D328" s="296"/>
      <c r="E328" s="180">
        <v>1.82</v>
      </c>
      <c r="F328" s="181"/>
      <c r="G328" s="182"/>
      <c r="M328" s="178" t="s">
        <v>288</v>
      </c>
      <c r="O328" s="170"/>
    </row>
    <row r="329" spans="1:104">
      <c r="A329" s="177"/>
      <c r="B329" s="179"/>
      <c r="C329" s="295" t="s">
        <v>289</v>
      </c>
      <c r="D329" s="296"/>
      <c r="E329" s="180">
        <v>1.56</v>
      </c>
      <c r="F329" s="181"/>
      <c r="G329" s="182"/>
      <c r="M329" s="178" t="s">
        <v>289</v>
      </c>
      <c r="O329" s="170"/>
    </row>
    <row r="330" spans="1:104">
      <c r="A330" s="177"/>
      <c r="B330" s="179"/>
      <c r="C330" s="295" t="s">
        <v>290</v>
      </c>
      <c r="D330" s="296"/>
      <c r="E330" s="180">
        <v>3.8639999999999999</v>
      </c>
      <c r="F330" s="181"/>
      <c r="G330" s="182"/>
      <c r="M330" s="178" t="s">
        <v>290</v>
      </c>
      <c r="O330" s="170"/>
    </row>
    <row r="331" spans="1:104">
      <c r="A331" s="177"/>
      <c r="B331" s="179"/>
      <c r="C331" s="295" t="s">
        <v>291</v>
      </c>
      <c r="D331" s="296"/>
      <c r="E331" s="180">
        <v>1.5127999999999999</v>
      </c>
      <c r="F331" s="181"/>
      <c r="G331" s="182"/>
      <c r="M331" s="178" t="s">
        <v>291</v>
      </c>
      <c r="O331" s="170"/>
    </row>
    <row r="332" spans="1:104">
      <c r="A332" s="177"/>
      <c r="B332" s="179"/>
      <c r="C332" s="295" t="s">
        <v>292</v>
      </c>
      <c r="D332" s="296"/>
      <c r="E332" s="180">
        <v>3.2240000000000002</v>
      </c>
      <c r="F332" s="181"/>
      <c r="G332" s="182"/>
      <c r="M332" s="178" t="s">
        <v>292</v>
      </c>
      <c r="O332" s="170"/>
    </row>
    <row r="333" spans="1:104">
      <c r="A333" s="177"/>
      <c r="B333" s="179"/>
      <c r="C333" s="295" t="s">
        <v>293</v>
      </c>
      <c r="D333" s="296"/>
      <c r="E333" s="180">
        <v>1.4632000000000001</v>
      </c>
      <c r="F333" s="181"/>
      <c r="G333" s="182"/>
      <c r="M333" s="178" t="s">
        <v>293</v>
      </c>
      <c r="O333" s="170"/>
    </row>
    <row r="334" spans="1:104">
      <c r="A334" s="177"/>
      <c r="B334" s="179"/>
      <c r="C334" s="295" t="s">
        <v>294</v>
      </c>
      <c r="D334" s="296"/>
      <c r="E334" s="180">
        <v>3.7944</v>
      </c>
      <c r="F334" s="181"/>
      <c r="G334" s="182"/>
      <c r="M334" s="178" t="s">
        <v>294</v>
      </c>
      <c r="O334" s="170"/>
    </row>
    <row r="335" spans="1:104">
      <c r="A335" s="177"/>
      <c r="B335" s="179"/>
      <c r="C335" s="295" t="s">
        <v>295</v>
      </c>
      <c r="D335" s="296"/>
      <c r="E335" s="180">
        <v>8.2460000000000004</v>
      </c>
      <c r="F335" s="181"/>
      <c r="G335" s="182"/>
      <c r="M335" s="178" t="s">
        <v>295</v>
      </c>
      <c r="O335" s="170"/>
    </row>
    <row r="336" spans="1:104">
      <c r="A336" s="171">
        <v>59</v>
      </c>
      <c r="B336" s="172" t="s">
        <v>408</v>
      </c>
      <c r="C336" s="173" t="s">
        <v>409</v>
      </c>
      <c r="D336" s="174" t="s">
        <v>144</v>
      </c>
      <c r="E336" s="175">
        <v>58.57</v>
      </c>
      <c r="F336" s="175">
        <v>0</v>
      </c>
      <c r="G336" s="176">
        <f>E336*F336</f>
        <v>0</v>
      </c>
      <c r="O336" s="170">
        <v>2</v>
      </c>
      <c r="AA336" s="146">
        <v>1</v>
      </c>
      <c r="AB336" s="146">
        <v>1</v>
      </c>
      <c r="AC336" s="146">
        <v>1</v>
      </c>
      <c r="AZ336" s="146">
        <v>1</v>
      </c>
      <c r="BA336" s="146">
        <f>IF(AZ336=1,G336,0)</f>
        <v>0</v>
      </c>
      <c r="BB336" s="146">
        <f>IF(AZ336=2,G336,0)</f>
        <v>0</v>
      </c>
      <c r="BC336" s="146">
        <f>IF(AZ336=3,G336,0)</f>
        <v>0</v>
      </c>
      <c r="BD336" s="146">
        <f>IF(AZ336=4,G336,0)</f>
        <v>0</v>
      </c>
      <c r="BE336" s="146">
        <f>IF(AZ336=5,G336,0)</f>
        <v>0</v>
      </c>
      <c r="CA336" s="170">
        <v>1</v>
      </c>
      <c r="CB336" s="170">
        <v>1</v>
      </c>
      <c r="CZ336" s="146">
        <v>6.0000000000000002E-5</v>
      </c>
    </row>
    <row r="337" spans="1:104">
      <c r="A337" s="177"/>
      <c r="B337" s="179"/>
      <c r="C337" s="295" t="s">
        <v>410</v>
      </c>
      <c r="D337" s="296"/>
      <c r="E337" s="180">
        <v>58.57</v>
      </c>
      <c r="F337" s="181"/>
      <c r="G337" s="182"/>
      <c r="M337" s="178" t="s">
        <v>410</v>
      </c>
      <c r="O337" s="170"/>
    </row>
    <row r="338" spans="1:104">
      <c r="A338" s="171">
        <v>60</v>
      </c>
      <c r="B338" s="172" t="s">
        <v>411</v>
      </c>
      <c r="C338" s="173" t="s">
        <v>412</v>
      </c>
      <c r="D338" s="174" t="s">
        <v>130</v>
      </c>
      <c r="E338" s="175">
        <v>333.84899999999999</v>
      </c>
      <c r="F338" s="175">
        <v>0</v>
      </c>
      <c r="G338" s="176">
        <f>E338*F338</f>
        <v>0</v>
      </c>
      <c r="O338" s="170">
        <v>2</v>
      </c>
      <c r="AA338" s="146">
        <v>1</v>
      </c>
      <c r="AB338" s="146">
        <v>1</v>
      </c>
      <c r="AC338" s="146">
        <v>1</v>
      </c>
      <c r="AZ338" s="146">
        <v>1</v>
      </c>
      <c r="BA338" s="146">
        <f>IF(AZ338=1,G338,0)</f>
        <v>0</v>
      </c>
      <c r="BB338" s="146">
        <f>IF(AZ338=2,G338,0)</f>
        <v>0</v>
      </c>
      <c r="BC338" s="146">
        <f>IF(AZ338=3,G338,0)</f>
        <v>0</v>
      </c>
      <c r="BD338" s="146">
        <f>IF(AZ338=4,G338,0)</f>
        <v>0</v>
      </c>
      <c r="BE338" s="146">
        <f>IF(AZ338=5,G338,0)</f>
        <v>0</v>
      </c>
      <c r="CA338" s="170">
        <v>1</v>
      </c>
      <c r="CB338" s="170">
        <v>1</v>
      </c>
      <c r="CZ338" s="146">
        <v>1.4030000000000001E-2</v>
      </c>
    </row>
    <row r="339" spans="1:104">
      <c r="A339" s="177"/>
      <c r="B339" s="179"/>
      <c r="C339" s="295" t="s">
        <v>413</v>
      </c>
      <c r="D339" s="296"/>
      <c r="E339" s="180">
        <v>333.84899999999999</v>
      </c>
      <c r="F339" s="181"/>
      <c r="G339" s="182"/>
      <c r="M339" s="178" t="s">
        <v>413</v>
      </c>
      <c r="O339" s="170"/>
    </row>
    <row r="340" spans="1:104" ht="22.5">
      <c r="A340" s="171">
        <v>61</v>
      </c>
      <c r="B340" s="172" t="s">
        <v>414</v>
      </c>
      <c r="C340" s="173" t="s">
        <v>415</v>
      </c>
      <c r="D340" s="174" t="s">
        <v>130</v>
      </c>
      <c r="E340" s="175">
        <v>34.735999999999997</v>
      </c>
      <c r="F340" s="175">
        <v>0</v>
      </c>
      <c r="G340" s="176">
        <f>E340*F340</f>
        <v>0</v>
      </c>
      <c r="O340" s="170">
        <v>2</v>
      </c>
      <c r="AA340" s="146">
        <v>1</v>
      </c>
      <c r="AB340" s="146">
        <v>1</v>
      </c>
      <c r="AC340" s="146">
        <v>1</v>
      </c>
      <c r="AZ340" s="146">
        <v>1</v>
      </c>
      <c r="BA340" s="146">
        <f>IF(AZ340=1,G340,0)</f>
        <v>0</v>
      </c>
      <c r="BB340" s="146">
        <f>IF(AZ340=2,G340,0)</f>
        <v>0</v>
      </c>
      <c r="BC340" s="146">
        <f>IF(AZ340=3,G340,0)</f>
        <v>0</v>
      </c>
      <c r="BD340" s="146">
        <f>IF(AZ340=4,G340,0)</f>
        <v>0</v>
      </c>
      <c r="BE340" s="146">
        <f>IF(AZ340=5,G340,0)</f>
        <v>0</v>
      </c>
      <c r="CA340" s="170">
        <v>1</v>
      </c>
      <c r="CB340" s="170">
        <v>1</v>
      </c>
      <c r="CZ340" s="146">
        <v>1.328E-2</v>
      </c>
    </row>
    <row r="341" spans="1:104">
      <c r="A341" s="177"/>
      <c r="B341" s="179"/>
      <c r="C341" s="295" t="s">
        <v>338</v>
      </c>
      <c r="D341" s="296"/>
      <c r="E341" s="180">
        <v>1.0980000000000001</v>
      </c>
      <c r="F341" s="181"/>
      <c r="G341" s="182"/>
      <c r="M341" s="178" t="s">
        <v>338</v>
      </c>
      <c r="O341" s="170"/>
    </row>
    <row r="342" spans="1:104">
      <c r="A342" s="177"/>
      <c r="B342" s="179"/>
      <c r="C342" s="295" t="s">
        <v>339</v>
      </c>
      <c r="D342" s="296"/>
      <c r="E342" s="180">
        <v>1.1399999999999999</v>
      </c>
      <c r="F342" s="181"/>
      <c r="G342" s="182"/>
      <c r="M342" s="178" t="s">
        <v>339</v>
      </c>
      <c r="O342" s="170"/>
    </row>
    <row r="343" spans="1:104">
      <c r="A343" s="177"/>
      <c r="B343" s="179"/>
      <c r="C343" s="295" t="s">
        <v>340</v>
      </c>
      <c r="D343" s="296"/>
      <c r="E343" s="180">
        <v>1.2030000000000001</v>
      </c>
      <c r="F343" s="181"/>
      <c r="G343" s="182"/>
      <c r="M343" s="178" t="s">
        <v>340</v>
      </c>
      <c r="O343" s="170"/>
    </row>
    <row r="344" spans="1:104">
      <c r="A344" s="177"/>
      <c r="B344" s="179"/>
      <c r="C344" s="295" t="s">
        <v>341</v>
      </c>
      <c r="D344" s="296"/>
      <c r="E344" s="180">
        <v>7.66</v>
      </c>
      <c r="F344" s="181"/>
      <c r="G344" s="182"/>
      <c r="M344" s="178" t="s">
        <v>341</v>
      </c>
      <c r="O344" s="170"/>
    </row>
    <row r="345" spans="1:104">
      <c r="A345" s="177"/>
      <c r="B345" s="179"/>
      <c r="C345" s="295" t="s">
        <v>342</v>
      </c>
      <c r="D345" s="296"/>
      <c r="E345" s="180">
        <v>1.143</v>
      </c>
      <c r="F345" s="181"/>
      <c r="G345" s="182"/>
      <c r="M345" s="178" t="s">
        <v>342</v>
      </c>
      <c r="O345" s="170"/>
    </row>
    <row r="346" spans="1:104">
      <c r="A346" s="177"/>
      <c r="B346" s="179"/>
      <c r="C346" s="295" t="s">
        <v>343</v>
      </c>
      <c r="D346" s="296"/>
      <c r="E346" s="180">
        <v>1.149</v>
      </c>
      <c r="F346" s="181"/>
      <c r="G346" s="182"/>
      <c r="M346" s="178" t="s">
        <v>343</v>
      </c>
      <c r="O346" s="170"/>
    </row>
    <row r="347" spans="1:104">
      <c r="A347" s="177"/>
      <c r="B347" s="179"/>
      <c r="C347" s="295" t="s">
        <v>344</v>
      </c>
      <c r="D347" s="296"/>
      <c r="E347" s="180">
        <v>1.1399999999999999</v>
      </c>
      <c r="F347" s="181"/>
      <c r="G347" s="182"/>
      <c r="M347" s="178" t="s">
        <v>344</v>
      </c>
      <c r="O347" s="170"/>
    </row>
    <row r="348" spans="1:104">
      <c r="A348" s="177"/>
      <c r="B348" s="179"/>
      <c r="C348" s="295" t="s">
        <v>345</v>
      </c>
      <c r="D348" s="296"/>
      <c r="E348" s="180">
        <v>1.1100000000000001</v>
      </c>
      <c r="F348" s="181"/>
      <c r="G348" s="182"/>
      <c r="M348" s="178" t="s">
        <v>345</v>
      </c>
      <c r="O348" s="170"/>
    </row>
    <row r="349" spans="1:104">
      <c r="A349" s="177"/>
      <c r="B349" s="179"/>
      <c r="C349" s="295" t="s">
        <v>346</v>
      </c>
      <c r="D349" s="296"/>
      <c r="E349" s="180">
        <v>1.1339999999999999</v>
      </c>
      <c r="F349" s="181"/>
      <c r="G349" s="182"/>
      <c r="M349" s="178" t="s">
        <v>346</v>
      </c>
      <c r="O349" s="170"/>
    </row>
    <row r="350" spans="1:104">
      <c r="A350" s="177"/>
      <c r="B350" s="179"/>
      <c r="C350" s="295" t="s">
        <v>347</v>
      </c>
      <c r="D350" s="296"/>
      <c r="E350" s="180">
        <v>2.0299999999999998</v>
      </c>
      <c r="F350" s="181"/>
      <c r="G350" s="182"/>
      <c r="M350" s="178" t="s">
        <v>347</v>
      </c>
      <c r="O350" s="170"/>
    </row>
    <row r="351" spans="1:104">
      <c r="A351" s="177"/>
      <c r="B351" s="179"/>
      <c r="C351" s="295" t="s">
        <v>348</v>
      </c>
      <c r="D351" s="296"/>
      <c r="E351" s="180">
        <v>2.1349999999999998</v>
      </c>
      <c r="F351" s="181"/>
      <c r="G351" s="182"/>
      <c r="M351" s="178" t="s">
        <v>348</v>
      </c>
      <c r="O351" s="170"/>
    </row>
    <row r="352" spans="1:104">
      <c r="A352" s="177"/>
      <c r="B352" s="179"/>
      <c r="C352" s="295" t="s">
        <v>349</v>
      </c>
      <c r="D352" s="296"/>
      <c r="E352" s="180">
        <v>2.165</v>
      </c>
      <c r="F352" s="181"/>
      <c r="G352" s="182"/>
      <c r="M352" s="178" t="s">
        <v>349</v>
      </c>
      <c r="O352" s="170"/>
    </row>
    <row r="353" spans="1:104">
      <c r="A353" s="177"/>
      <c r="B353" s="179"/>
      <c r="C353" s="295" t="s">
        <v>350</v>
      </c>
      <c r="D353" s="296"/>
      <c r="E353" s="180">
        <v>2.0499999999999998</v>
      </c>
      <c r="F353" s="181"/>
      <c r="G353" s="182"/>
      <c r="M353" s="178" t="s">
        <v>350</v>
      </c>
      <c r="O353" s="170"/>
    </row>
    <row r="354" spans="1:104">
      <c r="A354" s="177"/>
      <c r="B354" s="179"/>
      <c r="C354" s="295" t="s">
        <v>351</v>
      </c>
      <c r="D354" s="296"/>
      <c r="E354" s="180">
        <v>0.75</v>
      </c>
      <c r="F354" s="181"/>
      <c r="G354" s="182"/>
      <c r="M354" s="178" t="s">
        <v>351</v>
      </c>
      <c r="O354" s="170"/>
    </row>
    <row r="355" spans="1:104">
      <c r="A355" s="177"/>
      <c r="B355" s="179"/>
      <c r="C355" s="295" t="s">
        <v>352</v>
      </c>
      <c r="D355" s="296"/>
      <c r="E355" s="180">
        <v>0.75</v>
      </c>
      <c r="F355" s="181"/>
      <c r="G355" s="182"/>
      <c r="M355" s="178" t="s">
        <v>352</v>
      </c>
      <c r="O355" s="170"/>
    </row>
    <row r="356" spans="1:104">
      <c r="A356" s="177"/>
      <c r="B356" s="179"/>
      <c r="C356" s="295" t="s">
        <v>416</v>
      </c>
      <c r="D356" s="296"/>
      <c r="E356" s="180">
        <v>1.53</v>
      </c>
      <c r="F356" s="181"/>
      <c r="G356" s="182"/>
      <c r="M356" s="178" t="s">
        <v>416</v>
      </c>
      <c r="O356" s="170"/>
    </row>
    <row r="357" spans="1:104">
      <c r="A357" s="177"/>
      <c r="B357" s="179"/>
      <c r="C357" s="295" t="s">
        <v>417</v>
      </c>
      <c r="D357" s="296"/>
      <c r="E357" s="180">
        <v>1.2150000000000001</v>
      </c>
      <c r="F357" s="181"/>
      <c r="G357" s="182"/>
      <c r="M357" s="178" t="s">
        <v>417</v>
      </c>
      <c r="O357" s="170"/>
    </row>
    <row r="358" spans="1:104">
      <c r="A358" s="177"/>
      <c r="B358" s="179"/>
      <c r="C358" s="295" t="s">
        <v>418</v>
      </c>
      <c r="D358" s="296"/>
      <c r="E358" s="180">
        <v>1.254</v>
      </c>
      <c r="F358" s="181"/>
      <c r="G358" s="182"/>
      <c r="M358" s="178" t="s">
        <v>418</v>
      </c>
      <c r="O358" s="170"/>
    </row>
    <row r="359" spans="1:104">
      <c r="A359" s="177"/>
      <c r="B359" s="179"/>
      <c r="C359" s="295" t="s">
        <v>419</v>
      </c>
      <c r="D359" s="296"/>
      <c r="E359" s="180">
        <v>1.29</v>
      </c>
      <c r="F359" s="181"/>
      <c r="G359" s="182"/>
      <c r="M359" s="178" t="s">
        <v>419</v>
      </c>
      <c r="O359" s="170"/>
    </row>
    <row r="360" spans="1:104">
      <c r="A360" s="177"/>
      <c r="B360" s="179"/>
      <c r="C360" s="295" t="s">
        <v>420</v>
      </c>
      <c r="D360" s="296"/>
      <c r="E360" s="180">
        <v>1.2</v>
      </c>
      <c r="F360" s="181"/>
      <c r="G360" s="182"/>
      <c r="M360" s="178" t="s">
        <v>420</v>
      </c>
      <c r="O360" s="170"/>
    </row>
    <row r="361" spans="1:104">
      <c r="A361" s="177"/>
      <c r="B361" s="179"/>
      <c r="C361" s="295" t="s">
        <v>421</v>
      </c>
      <c r="D361" s="296"/>
      <c r="E361" s="180">
        <v>1.59</v>
      </c>
      <c r="F361" s="181"/>
      <c r="G361" s="182"/>
      <c r="M361" s="178" t="s">
        <v>421</v>
      </c>
      <c r="O361" s="170"/>
    </row>
    <row r="362" spans="1:104">
      <c r="A362" s="171">
        <v>62</v>
      </c>
      <c r="B362" s="172" t="s">
        <v>422</v>
      </c>
      <c r="C362" s="173" t="s">
        <v>423</v>
      </c>
      <c r="D362" s="174" t="s">
        <v>130</v>
      </c>
      <c r="E362" s="175">
        <v>29.653600000000001</v>
      </c>
      <c r="F362" s="175">
        <v>0</v>
      </c>
      <c r="G362" s="176">
        <f>E362*F362</f>
        <v>0</v>
      </c>
      <c r="O362" s="170">
        <v>2</v>
      </c>
      <c r="AA362" s="146">
        <v>1</v>
      </c>
      <c r="AB362" s="146">
        <v>1</v>
      </c>
      <c r="AC362" s="146">
        <v>1</v>
      </c>
      <c r="AZ362" s="146">
        <v>1</v>
      </c>
      <c r="BA362" s="146">
        <f>IF(AZ362=1,G362,0)</f>
        <v>0</v>
      </c>
      <c r="BB362" s="146">
        <f>IF(AZ362=2,G362,0)</f>
        <v>0</v>
      </c>
      <c r="BC362" s="146">
        <f>IF(AZ362=3,G362,0)</f>
        <v>0</v>
      </c>
      <c r="BD362" s="146">
        <f>IF(AZ362=4,G362,0)</f>
        <v>0</v>
      </c>
      <c r="BE362" s="146">
        <f>IF(AZ362=5,G362,0)</f>
        <v>0</v>
      </c>
      <c r="CA362" s="170">
        <v>1</v>
      </c>
      <c r="CB362" s="170">
        <v>1</v>
      </c>
      <c r="CZ362" s="146">
        <v>1.039E-2</v>
      </c>
    </row>
    <row r="363" spans="1:104">
      <c r="A363" s="177"/>
      <c r="B363" s="179"/>
      <c r="C363" s="295" t="s">
        <v>424</v>
      </c>
      <c r="D363" s="296"/>
      <c r="E363" s="180">
        <v>0</v>
      </c>
      <c r="F363" s="181"/>
      <c r="G363" s="182"/>
      <c r="M363" s="178" t="s">
        <v>424</v>
      </c>
      <c r="O363" s="170"/>
    </row>
    <row r="364" spans="1:104">
      <c r="A364" s="177"/>
      <c r="B364" s="179"/>
      <c r="C364" s="295" t="s">
        <v>425</v>
      </c>
      <c r="D364" s="296"/>
      <c r="E364" s="180">
        <v>6.26</v>
      </c>
      <c r="F364" s="181"/>
      <c r="G364" s="182"/>
      <c r="M364" s="178" t="s">
        <v>425</v>
      </c>
      <c r="O364" s="170"/>
    </row>
    <row r="365" spans="1:104">
      <c r="A365" s="177"/>
      <c r="B365" s="179"/>
      <c r="C365" s="295" t="s">
        <v>426</v>
      </c>
      <c r="D365" s="296"/>
      <c r="E365" s="180">
        <v>23.393599999999999</v>
      </c>
      <c r="F365" s="181"/>
      <c r="G365" s="182"/>
      <c r="M365" s="178" t="s">
        <v>426</v>
      </c>
      <c r="O365" s="170"/>
    </row>
    <row r="366" spans="1:104" ht="22.5">
      <c r="A366" s="171">
        <v>63</v>
      </c>
      <c r="B366" s="172" t="s">
        <v>427</v>
      </c>
      <c r="C366" s="173" t="s">
        <v>428</v>
      </c>
      <c r="D366" s="174" t="s">
        <v>130</v>
      </c>
      <c r="E366" s="175">
        <v>23.389600000000002</v>
      </c>
      <c r="F366" s="175">
        <v>0</v>
      </c>
      <c r="G366" s="176">
        <f>E366*F366</f>
        <v>0</v>
      </c>
      <c r="O366" s="170">
        <v>2</v>
      </c>
      <c r="AA366" s="146">
        <v>1</v>
      </c>
      <c r="AB366" s="146">
        <v>1</v>
      </c>
      <c r="AC366" s="146">
        <v>1</v>
      </c>
      <c r="AZ366" s="146">
        <v>1</v>
      </c>
      <c r="BA366" s="146">
        <f>IF(AZ366=1,G366,0)</f>
        <v>0</v>
      </c>
      <c r="BB366" s="146">
        <f>IF(AZ366=2,G366,0)</f>
        <v>0</v>
      </c>
      <c r="BC366" s="146">
        <f>IF(AZ366=3,G366,0)</f>
        <v>0</v>
      </c>
      <c r="BD366" s="146">
        <f>IF(AZ366=4,G366,0)</f>
        <v>0</v>
      </c>
      <c r="BE366" s="146">
        <f>IF(AZ366=5,G366,0)</f>
        <v>0</v>
      </c>
      <c r="CA366" s="170">
        <v>1</v>
      </c>
      <c r="CB366" s="170">
        <v>1</v>
      </c>
      <c r="CZ366" s="146">
        <v>1.9269999999999999E-2</v>
      </c>
    </row>
    <row r="367" spans="1:104">
      <c r="A367" s="177"/>
      <c r="B367" s="179"/>
      <c r="C367" s="295" t="s">
        <v>429</v>
      </c>
      <c r="D367" s="296"/>
      <c r="E367" s="180">
        <v>23.389600000000002</v>
      </c>
      <c r="F367" s="181"/>
      <c r="G367" s="182"/>
      <c r="M367" s="178" t="s">
        <v>429</v>
      </c>
      <c r="O367" s="170"/>
    </row>
    <row r="368" spans="1:104">
      <c r="A368" s="171">
        <v>64</v>
      </c>
      <c r="B368" s="172" t="s">
        <v>430</v>
      </c>
      <c r="C368" s="173" t="s">
        <v>431</v>
      </c>
      <c r="D368" s="174" t="s">
        <v>130</v>
      </c>
      <c r="E368" s="175">
        <v>8.4269999999999996</v>
      </c>
      <c r="F368" s="175">
        <v>0</v>
      </c>
      <c r="G368" s="176">
        <f>E368*F368</f>
        <v>0</v>
      </c>
      <c r="O368" s="170">
        <v>2</v>
      </c>
      <c r="AA368" s="146">
        <v>1</v>
      </c>
      <c r="AB368" s="146">
        <v>1</v>
      </c>
      <c r="AC368" s="146">
        <v>1</v>
      </c>
      <c r="AZ368" s="146">
        <v>1</v>
      </c>
      <c r="BA368" s="146">
        <f>IF(AZ368=1,G368,0)</f>
        <v>0</v>
      </c>
      <c r="BB368" s="146">
        <f>IF(AZ368=2,G368,0)</f>
        <v>0</v>
      </c>
      <c r="BC368" s="146">
        <f>IF(AZ368=3,G368,0)</f>
        <v>0</v>
      </c>
      <c r="BD368" s="146">
        <f>IF(AZ368=4,G368,0)</f>
        <v>0</v>
      </c>
      <c r="BE368" s="146">
        <f>IF(AZ368=5,G368,0)</f>
        <v>0</v>
      </c>
      <c r="CA368" s="170">
        <v>1</v>
      </c>
      <c r="CB368" s="170">
        <v>1</v>
      </c>
      <c r="CZ368" s="146">
        <v>9.2999999999999992E-3</v>
      </c>
    </row>
    <row r="369" spans="1:104">
      <c r="A369" s="177"/>
      <c r="B369" s="179"/>
      <c r="C369" s="297" t="s">
        <v>107</v>
      </c>
      <c r="D369" s="296"/>
      <c r="E369" s="203">
        <v>0</v>
      </c>
      <c r="F369" s="181"/>
      <c r="G369" s="182"/>
      <c r="M369" s="178" t="s">
        <v>107</v>
      </c>
      <c r="O369" s="170"/>
    </row>
    <row r="370" spans="1:104">
      <c r="A370" s="177"/>
      <c r="B370" s="179"/>
      <c r="C370" s="297" t="s">
        <v>432</v>
      </c>
      <c r="D370" s="296"/>
      <c r="E370" s="203">
        <v>1.2</v>
      </c>
      <c r="F370" s="181"/>
      <c r="G370" s="182"/>
      <c r="M370" s="178" t="s">
        <v>432</v>
      </c>
      <c r="O370" s="170"/>
    </row>
    <row r="371" spans="1:104">
      <c r="A371" s="177"/>
      <c r="B371" s="179"/>
      <c r="C371" s="297" t="s">
        <v>433</v>
      </c>
      <c r="D371" s="296"/>
      <c r="E371" s="203">
        <v>2.52</v>
      </c>
      <c r="F371" s="181"/>
      <c r="G371" s="182"/>
      <c r="M371" s="178" t="s">
        <v>433</v>
      </c>
      <c r="O371" s="170"/>
    </row>
    <row r="372" spans="1:104">
      <c r="A372" s="177"/>
      <c r="B372" s="179"/>
      <c r="C372" s="297" t="s">
        <v>434</v>
      </c>
      <c r="D372" s="296"/>
      <c r="E372" s="203">
        <v>1.47</v>
      </c>
      <c r="F372" s="181"/>
      <c r="G372" s="182"/>
      <c r="M372" s="178" t="s">
        <v>434</v>
      </c>
      <c r="O372" s="170"/>
    </row>
    <row r="373" spans="1:104">
      <c r="A373" s="177"/>
      <c r="B373" s="179"/>
      <c r="C373" s="297" t="s">
        <v>435</v>
      </c>
      <c r="D373" s="296"/>
      <c r="E373" s="203">
        <v>1.53</v>
      </c>
      <c r="F373" s="181"/>
      <c r="G373" s="182"/>
      <c r="M373" s="178" t="s">
        <v>435</v>
      </c>
      <c r="O373" s="170"/>
    </row>
    <row r="374" spans="1:104">
      <c r="A374" s="177"/>
      <c r="B374" s="179"/>
      <c r="C374" s="297" t="s">
        <v>436</v>
      </c>
      <c r="D374" s="296"/>
      <c r="E374" s="203">
        <v>1.3</v>
      </c>
      <c r="F374" s="181"/>
      <c r="G374" s="182"/>
      <c r="M374" s="178" t="s">
        <v>436</v>
      </c>
      <c r="O374" s="170"/>
    </row>
    <row r="375" spans="1:104">
      <c r="A375" s="177"/>
      <c r="B375" s="179"/>
      <c r="C375" s="297" t="s">
        <v>437</v>
      </c>
      <c r="D375" s="296"/>
      <c r="E375" s="203">
        <v>2.6</v>
      </c>
      <c r="F375" s="181"/>
      <c r="G375" s="182"/>
      <c r="M375" s="178" t="s">
        <v>437</v>
      </c>
      <c r="O375" s="170"/>
    </row>
    <row r="376" spans="1:104">
      <c r="A376" s="177"/>
      <c r="B376" s="179"/>
      <c r="C376" s="297" t="s">
        <v>438</v>
      </c>
      <c r="D376" s="296"/>
      <c r="E376" s="203">
        <v>2.76</v>
      </c>
      <c r="F376" s="181"/>
      <c r="G376" s="182"/>
      <c r="M376" s="178" t="s">
        <v>438</v>
      </c>
      <c r="O376" s="170"/>
    </row>
    <row r="377" spans="1:104">
      <c r="A377" s="177"/>
      <c r="B377" s="179"/>
      <c r="C377" s="297" t="s">
        <v>439</v>
      </c>
      <c r="D377" s="296"/>
      <c r="E377" s="203">
        <v>1.22</v>
      </c>
      <c r="F377" s="181"/>
      <c r="G377" s="182"/>
      <c r="M377" s="178" t="s">
        <v>439</v>
      </c>
      <c r="O377" s="170"/>
    </row>
    <row r="378" spans="1:104">
      <c r="A378" s="177"/>
      <c r="B378" s="179"/>
      <c r="C378" s="297" t="s">
        <v>440</v>
      </c>
      <c r="D378" s="296"/>
      <c r="E378" s="203">
        <v>2.6</v>
      </c>
      <c r="F378" s="181"/>
      <c r="G378" s="182"/>
      <c r="M378" s="178" t="s">
        <v>440</v>
      </c>
      <c r="O378" s="170"/>
    </row>
    <row r="379" spans="1:104">
      <c r="A379" s="177"/>
      <c r="B379" s="179"/>
      <c r="C379" s="297" t="s">
        <v>441</v>
      </c>
      <c r="D379" s="296"/>
      <c r="E379" s="203">
        <v>1.18</v>
      </c>
      <c r="F379" s="181"/>
      <c r="G379" s="182"/>
      <c r="M379" s="178" t="s">
        <v>441</v>
      </c>
      <c r="O379" s="170"/>
    </row>
    <row r="380" spans="1:104">
      <c r="A380" s="177"/>
      <c r="B380" s="179"/>
      <c r="C380" s="297" t="s">
        <v>442</v>
      </c>
      <c r="D380" s="296"/>
      <c r="E380" s="203">
        <v>3.06</v>
      </c>
      <c r="F380" s="181"/>
      <c r="G380" s="182"/>
      <c r="M380" s="178" t="s">
        <v>442</v>
      </c>
      <c r="O380" s="170"/>
    </row>
    <row r="381" spans="1:104">
      <c r="A381" s="177"/>
      <c r="B381" s="179"/>
      <c r="C381" s="297" t="s">
        <v>443</v>
      </c>
      <c r="D381" s="296"/>
      <c r="E381" s="203">
        <v>6.65</v>
      </c>
      <c r="F381" s="181"/>
      <c r="G381" s="182"/>
      <c r="M381" s="178" t="s">
        <v>443</v>
      </c>
      <c r="O381" s="170"/>
    </row>
    <row r="382" spans="1:104">
      <c r="A382" s="177"/>
      <c r="B382" s="179"/>
      <c r="C382" s="297" t="s">
        <v>108</v>
      </c>
      <c r="D382" s="296"/>
      <c r="E382" s="203">
        <v>28.089999999999996</v>
      </c>
      <c r="F382" s="181"/>
      <c r="G382" s="182"/>
      <c r="M382" s="178" t="s">
        <v>108</v>
      </c>
      <c r="O382" s="170"/>
    </row>
    <row r="383" spans="1:104">
      <c r="A383" s="177"/>
      <c r="B383" s="179"/>
      <c r="C383" s="295" t="s">
        <v>444</v>
      </c>
      <c r="D383" s="296"/>
      <c r="E383" s="180">
        <v>8.4269999999999996</v>
      </c>
      <c r="F383" s="181"/>
      <c r="G383" s="182"/>
      <c r="M383" s="178" t="s">
        <v>444</v>
      </c>
      <c r="O383" s="170"/>
    </row>
    <row r="384" spans="1:104">
      <c r="A384" s="171">
        <v>65</v>
      </c>
      <c r="B384" s="172" t="s">
        <v>445</v>
      </c>
      <c r="C384" s="173" t="s">
        <v>446</v>
      </c>
      <c r="D384" s="174" t="s">
        <v>130</v>
      </c>
      <c r="E384" s="175">
        <v>346.44900000000001</v>
      </c>
      <c r="F384" s="175">
        <v>0</v>
      </c>
      <c r="G384" s="176">
        <f>E384*F384</f>
        <v>0</v>
      </c>
      <c r="O384" s="170">
        <v>2</v>
      </c>
      <c r="AA384" s="146">
        <v>1</v>
      </c>
      <c r="AB384" s="146">
        <v>1</v>
      </c>
      <c r="AC384" s="146">
        <v>1</v>
      </c>
      <c r="AZ384" s="146">
        <v>1</v>
      </c>
      <c r="BA384" s="146">
        <f>IF(AZ384=1,G384,0)</f>
        <v>0</v>
      </c>
      <c r="BB384" s="146">
        <f>IF(AZ384=2,G384,0)</f>
        <v>0</v>
      </c>
      <c r="BC384" s="146">
        <f>IF(AZ384=3,G384,0)</f>
        <v>0</v>
      </c>
      <c r="BD384" s="146">
        <f>IF(AZ384=4,G384,0)</f>
        <v>0</v>
      </c>
      <c r="BE384" s="146">
        <f>IF(AZ384=5,G384,0)</f>
        <v>0</v>
      </c>
      <c r="CA384" s="170">
        <v>1</v>
      </c>
      <c r="CB384" s="170">
        <v>1</v>
      </c>
      <c r="CZ384" s="146">
        <v>3.32E-2</v>
      </c>
    </row>
    <row r="385" spans="1:104">
      <c r="A385" s="177"/>
      <c r="B385" s="179"/>
      <c r="C385" s="295" t="s">
        <v>447</v>
      </c>
      <c r="D385" s="296"/>
      <c r="E385" s="180">
        <v>333.84899999999999</v>
      </c>
      <c r="F385" s="181"/>
      <c r="G385" s="182"/>
      <c r="M385" s="178" t="s">
        <v>447</v>
      </c>
      <c r="O385" s="170"/>
    </row>
    <row r="386" spans="1:104">
      <c r="A386" s="177"/>
      <c r="B386" s="179"/>
      <c r="C386" s="295" t="s">
        <v>448</v>
      </c>
      <c r="D386" s="296"/>
      <c r="E386" s="180">
        <v>4</v>
      </c>
      <c r="F386" s="181"/>
      <c r="G386" s="182"/>
      <c r="M386" s="178" t="s">
        <v>448</v>
      </c>
      <c r="O386" s="170"/>
    </row>
    <row r="387" spans="1:104">
      <c r="A387" s="177"/>
      <c r="B387" s="179"/>
      <c r="C387" s="295" t="s">
        <v>449</v>
      </c>
      <c r="D387" s="296"/>
      <c r="E387" s="180">
        <v>3.6</v>
      </c>
      <c r="F387" s="181"/>
      <c r="G387" s="182"/>
      <c r="M387" s="178" t="s">
        <v>449</v>
      </c>
      <c r="O387" s="170"/>
    </row>
    <row r="388" spans="1:104">
      <c r="A388" s="177"/>
      <c r="B388" s="179"/>
      <c r="C388" s="295" t="s">
        <v>450</v>
      </c>
      <c r="D388" s="296"/>
      <c r="E388" s="180">
        <v>5</v>
      </c>
      <c r="F388" s="181"/>
      <c r="G388" s="182"/>
      <c r="M388" s="178" t="s">
        <v>450</v>
      </c>
      <c r="O388" s="170"/>
    </row>
    <row r="389" spans="1:104">
      <c r="A389" s="171">
        <v>66</v>
      </c>
      <c r="B389" s="172" t="s">
        <v>451</v>
      </c>
      <c r="C389" s="173" t="s">
        <v>452</v>
      </c>
      <c r="D389" s="174" t="s">
        <v>130</v>
      </c>
      <c r="E389" s="175">
        <v>12.6</v>
      </c>
      <c r="F389" s="175">
        <v>0</v>
      </c>
      <c r="G389" s="176">
        <f>E389*F389</f>
        <v>0</v>
      </c>
      <c r="O389" s="170">
        <v>2</v>
      </c>
      <c r="AA389" s="146">
        <v>1</v>
      </c>
      <c r="AB389" s="146">
        <v>1</v>
      </c>
      <c r="AC389" s="146">
        <v>1</v>
      </c>
      <c r="AZ389" s="146">
        <v>1</v>
      </c>
      <c r="BA389" s="146">
        <f>IF(AZ389=1,G389,0)</f>
        <v>0</v>
      </c>
      <c r="BB389" s="146">
        <f>IF(AZ389=2,G389,0)</f>
        <v>0</v>
      </c>
      <c r="BC389" s="146">
        <f>IF(AZ389=3,G389,0)</f>
        <v>0</v>
      </c>
      <c r="BD389" s="146">
        <f>IF(AZ389=4,G389,0)</f>
        <v>0</v>
      </c>
      <c r="BE389" s="146">
        <f>IF(AZ389=5,G389,0)</f>
        <v>0</v>
      </c>
      <c r="CA389" s="170">
        <v>1</v>
      </c>
      <c r="CB389" s="170">
        <v>1</v>
      </c>
      <c r="CZ389" s="146">
        <v>3.49E-2</v>
      </c>
    </row>
    <row r="390" spans="1:104">
      <c r="A390" s="177"/>
      <c r="B390" s="179"/>
      <c r="C390" s="295" t="s">
        <v>448</v>
      </c>
      <c r="D390" s="296"/>
      <c r="E390" s="180">
        <v>4</v>
      </c>
      <c r="F390" s="181"/>
      <c r="G390" s="182"/>
      <c r="M390" s="178" t="s">
        <v>448</v>
      </c>
      <c r="O390" s="170"/>
    </row>
    <row r="391" spans="1:104">
      <c r="A391" s="177"/>
      <c r="B391" s="179"/>
      <c r="C391" s="295" t="s">
        <v>449</v>
      </c>
      <c r="D391" s="296"/>
      <c r="E391" s="180">
        <v>3.6</v>
      </c>
      <c r="F391" s="181"/>
      <c r="G391" s="182"/>
      <c r="M391" s="178" t="s">
        <v>449</v>
      </c>
      <c r="O391" s="170"/>
    </row>
    <row r="392" spans="1:104">
      <c r="A392" s="177"/>
      <c r="B392" s="179"/>
      <c r="C392" s="295" t="s">
        <v>450</v>
      </c>
      <c r="D392" s="296"/>
      <c r="E392" s="180">
        <v>5</v>
      </c>
      <c r="F392" s="181"/>
      <c r="G392" s="182"/>
      <c r="M392" s="178" t="s">
        <v>450</v>
      </c>
      <c r="O392" s="170"/>
    </row>
    <row r="393" spans="1:104" ht="22.5">
      <c r="A393" s="171">
        <v>67</v>
      </c>
      <c r="B393" s="172" t="s">
        <v>453</v>
      </c>
      <c r="C393" s="173" t="s">
        <v>454</v>
      </c>
      <c r="D393" s="174" t="s">
        <v>144</v>
      </c>
      <c r="E393" s="175">
        <v>82.91</v>
      </c>
      <c r="F393" s="175">
        <v>0</v>
      </c>
      <c r="G393" s="176">
        <f>E393*F393</f>
        <v>0</v>
      </c>
      <c r="O393" s="170">
        <v>2</v>
      </c>
      <c r="AA393" s="146">
        <v>1</v>
      </c>
      <c r="AB393" s="146">
        <v>1</v>
      </c>
      <c r="AC393" s="146">
        <v>1</v>
      </c>
      <c r="AZ393" s="146">
        <v>1</v>
      </c>
      <c r="BA393" s="146">
        <f>IF(AZ393=1,G393,0)</f>
        <v>0</v>
      </c>
      <c r="BB393" s="146">
        <f>IF(AZ393=2,G393,0)</f>
        <v>0</v>
      </c>
      <c r="BC393" s="146">
        <f>IF(AZ393=3,G393,0)</f>
        <v>0</v>
      </c>
      <c r="BD393" s="146">
        <f>IF(AZ393=4,G393,0)</f>
        <v>0</v>
      </c>
      <c r="BE393" s="146">
        <f>IF(AZ393=5,G393,0)</f>
        <v>0</v>
      </c>
      <c r="CA393" s="170">
        <v>1</v>
      </c>
      <c r="CB393" s="170">
        <v>1</v>
      </c>
      <c r="CZ393" s="146">
        <v>1.4999999999999999E-4</v>
      </c>
    </row>
    <row r="394" spans="1:104">
      <c r="A394" s="177"/>
      <c r="B394" s="179"/>
      <c r="C394" s="295" t="s">
        <v>455</v>
      </c>
      <c r="D394" s="296"/>
      <c r="E394" s="180">
        <v>3.66</v>
      </c>
      <c r="F394" s="181"/>
      <c r="G394" s="182"/>
      <c r="M394" s="178" t="s">
        <v>455</v>
      </c>
      <c r="O394" s="170"/>
    </row>
    <row r="395" spans="1:104">
      <c r="A395" s="177"/>
      <c r="B395" s="179"/>
      <c r="C395" s="295" t="s">
        <v>456</v>
      </c>
      <c r="D395" s="296"/>
      <c r="E395" s="180">
        <v>3.8</v>
      </c>
      <c r="F395" s="181"/>
      <c r="G395" s="182"/>
      <c r="M395" s="178" t="s">
        <v>456</v>
      </c>
      <c r="O395" s="170"/>
    </row>
    <row r="396" spans="1:104">
      <c r="A396" s="177"/>
      <c r="B396" s="179"/>
      <c r="C396" s="295" t="s">
        <v>457</v>
      </c>
      <c r="D396" s="296"/>
      <c r="E396" s="180">
        <v>4.01</v>
      </c>
      <c r="F396" s="181"/>
      <c r="G396" s="182"/>
      <c r="M396" s="178" t="s">
        <v>457</v>
      </c>
      <c r="O396" s="170"/>
    </row>
    <row r="397" spans="1:104">
      <c r="A397" s="177"/>
      <c r="B397" s="179"/>
      <c r="C397" s="295" t="s">
        <v>458</v>
      </c>
      <c r="D397" s="296"/>
      <c r="E397" s="180">
        <v>3.83</v>
      </c>
      <c r="F397" s="181"/>
      <c r="G397" s="182"/>
      <c r="M397" s="178" t="s">
        <v>458</v>
      </c>
      <c r="O397" s="170"/>
    </row>
    <row r="398" spans="1:104">
      <c r="A398" s="177"/>
      <c r="B398" s="179"/>
      <c r="C398" s="295" t="s">
        <v>459</v>
      </c>
      <c r="D398" s="296"/>
      <c r="E398" s="180">
        <v>3.81</v>
      </c>
      <c r="F398" s="181"/>
      <c r="G398" s="182"/>
      <c r="M398" s="178" t="s">
        <v>459</v>
      </c>
      <c r="O398" s="170"/>
    </row>
    <row r="399" spans="1:104">
      <c r="A399" s="177"/>
      <c r="B399" s="179"/>
      <c r="C399" s="295" t="s">
        <v>460</v>
      </c>
      <c r="D399" s="296"/>
      <c r="E399" s="180">
        <v>3.83</v>
      </c>
      <c r="F399" s="181"/>
      <c r="G399" s="182"/>
      <c r="M399" s="178" t="s">
        <v>460</v>
      </c>
      <c r="O399" s="170"/>
    </row>
    <row r="400" spans="1:104">
      <c r="A400" s="177"/>
      <c r="B400" s="179"/>
      <c r="C400" s="295" t="s">
        <v>461</v>
      </c>
      <c r="D400" s="296"/>
      <c r="E400" s="180">
        <v>3.8</v>
      </c>
      <c r="F400" s="181"/>
      <c r="G400" s="182"/>
      <c r="M400" s="178" t="s">
        <v>461</v>
      </c>
      <c r="O400" s="170"/>
    </row>
    <row r="401" spans="1:104">
      <c r="A401" s="177"/>
      <c r="B401" s="179"/>
      <c r="C401" s="295" t="s">
        <v>462</v>
      </c>
      <c r="D401" s="296"/>
      <c r="E401" s="180">
        <v>3.7</v>
      </c>
      <c r="F401" s="181"/>
      <c r="G401" s="182"/>
      <c r="M401" s="178" t="s">
        <v>462</v>
      </c>
      <c r="O401" s="170"/>
    </row>
    <row r="402" spans="1:104">
      <c r="A402" s="177"/>
      <c r="B402" s="179"/>
      <c r="C402" s="295" t="s">
        <v>463</v>
      </c>
      <c r="D402" s="296"/>
      <c r="E402" s="180">
        <v>3.78</v>
      </c>
      <c r="F402" s="181"/>
      <c r="G402" s="182"/>
      <c r="M402" s="178" t="s">
        <v>463</v>
      </c>
      <c r="O402" s="170"/>
    </row>
    <row r="403" spans="1:104">
      <c r="A403" s="177"/>
      <c r="B403" s="179"/>
      <c r="C403" s="295" t="s">
        <v>464</v>
      </c>
      <c r="D403" s="296"/>
      <c r="E403" s="180">
        <v>4.0599999999999996</v>
      </c>
      <c r="F403" s="181"/>
      <c r="G403" s="182"/>
      <c r="M403" s="178" t="s">
        <v>464</v>
      </c>
      <c r="O403" s="170"/>
    </row>
    <row r="404" spans="1:104">
      <c r="A404" s="177"/>
      <c r="B404" s="179"/>
      <c r="C404" s="295" t="s">
        <v>465</v>
      </c>
      <c r="D404" s="296"/>
      <c r="E404" s="180">
        <v>4.2699999999999996</v>
      </c>
      <c r="F404" s="181"/>
      <c r="G404" s="182"/>
      <c r="M404" s="178" t="s">
        <v>465</v>
      </c>
      <c r="O404" s="170"/>
    </row>
    <row r="405" spans="1:104">
      <c r="A405" s="177"/>
      <c r="B405" s="179"/>
      <c r="C405" s="295" t="s">
        <v>466</v>
      </c>
      <c r="D405" s="296"/>
      <c r="E405" s="180">
        <v>4.33</v>
      </c>
      <c r="F405" s="181"/>
      <c r="G405" s="182"/>
      <c r="M405" s="178" t="s">
        <v>466</v>
      </c>
      <c r="O405" s="170"/>
    </row>
    <row r="406" spans="1:104">
      <c r="A406" s="177"/>
      <c r="B406" s="179"/>
      <c r="C406" s="295" t="s">
        <v>467</v>
      </c>
      <c r="D406" s="296"/>
      <c r="E406" s="180">
        <v>4.0999999999999996</v>
      </c>
      <c r="F406" s="181"/>
      <c r="G406" s="182"/>
      <c r="M406" s="178" t="s">
        <v>467</v>
      </c>
      <c r="O406" s="170"/>
    </row>
    <row r="407" spans="1:104">
      <c r="A407" s="177"/>
      <c r="B407" s="179"/>
      <c r="C407" s="295" t="s">
        <v>468</v>
      </c>
      <c r="D407" s="296"/>
      <c r="E407" s="180">
        <v>2.5</v>
      </c>
      <c r="F407" s="181"/>
      <c r="G407" s="182"/>
      <c r="M407" s="178" t="s">
        <v>468</v>
      </c>
      <c r="O407" s="170"/>
    </row>
    <row r="408" spans="1:104">
      <c r="A408" s="177"/>
      <c r="B408" s="179"/>
      <c r="C408" s="295" t="s">
        <v>469</v>
      </c>
      <c r="D408" s="296"/>
      <c r="E408" s="180">
        <v>2.5</v>
      </c>
      <c r="F408" s="181"/>
      <c r="G408" s="182"/>
      <c r="M408" s="178" t="s">
        <v>469</v>
      </c>
      <c r="O408" s="170"/>
    </row>
    <row r="409" spans="1:104">
      <c r="A409" s="177"/>
      <c r="B409" s="179"/>
      <c r="C409" s="295" t="s">
        <v>470</v>
      </c>
      <c r="D409" s="296"/>
      <c r="E409" s="180">
        <v>5.0999999999999996</v>
      </c>
      <c r="F409" s="181"/>
      <c r="G409" s="182"/>
      <c r="M409" s="178" t="s">
        <v>470</v>
      </c>
      <c r="O409" s="170"/>
    </row>
    <row r="410" spans="1:104">
      <c r="A410" s="177"/>
      <c r="B410" s="179"/>
      <c r="C410" s="295" t="s">
        <v>471</v>
      </c>
      <c r="D410" s="296"/>
      <c r="E410" s="180">
        <v>4.05</v>
      </c>
      <c r="F410" s="181"/>
      <c r="G410" s="182"/>
      <c r="M410" s="178" t="s">
        <v>471</v>
      </c>
      <c r="O410" s="170"/>
    </row>
    <row r="411" spans="1:104">
      <c r="A411" s="177"/>
      <c r="B411" s="179"/>
      <c r="C411" s="295" t="s">
        <v>472</v>
      </c>
      <c r="D411" s="296"/>
      <c r="E411" s="180">
        <v>4.18</v>
      </c>
      <c r="F411" s="181"/>
      <c r="G411" s="182"/>
      <c r="M411" s="178" t="s">
        <v>472</v>
      </c>
      <c r="O411" s="170"/>
    </row>
    <row r="412" spans="1:104">
      <c r="A412" s="177"/>
      <c r="B412" s="179"/>
      <c r="C412" s="295" t="s">
        <v>473</v>
      </c>
      <c r="D412" s="296"/>
      <c r="E412" s="180">
        <v>4.3</v>
      </c>
      <c r="F412" s="181"/>
      <c r="G412" s="182"/>
      <c r="M412" s="178" t="s">
        <v>473</v>
      </c>
      <c r="O412" s="170"/>
    </row>
    <row r="413" spans="1:104">
      <c r="A413" s="177"/>
      <c r="B413" s="179"/>
      <c r="C413" s="295" t="s">
        <v>474</v>
      </c>
      <c r="D413" s="296"/>
      <c r="E413" s="180">
        <v>4</v>
      </c>
      <c r="F413" s="181"/>
      <c r="G413" s="182"/>
      <c r="M413" s="178" t="s">
        <v>474</v>
      </c>
      <c r="O413" s="170"/>
    </row>
    <row r="414" spans="1:104">
      <c r="A414" s="177"/>
      <c r="B414" s="179"/>
      <c r="C414" s="295" t="s">
        <v>475</v>
      </c>
      <c r="D414" s="296"/>
      <c r="E414" s="180">
        <v>5.3</v>
      </c>
      <c r="F414" s="181"/>
      <c r="G414" s="182"/>
      <c r="M414" s="178" t="s">
        <v>475</v>
      </c>
      <c r="O414" s="170"/>
    </row>
    <row r="415" spans="1:104" ht="22.5">
      <c r="A415" s="171">
        <v>68</v>
      </c>
      <c r="B415" s="172" t="s">
        <v>476</v>
      </c>
      <c r="C415" s="173" t="s">
        <v>394</v>
      </c>
      <c r="D415" s="174" t="s">
        <v>130</v>
      </c>
      <c r="E415" s="175">
        <v>12.6</v>
      </c>
      <c r="F415" s="175">
        <v>0</v>
      </c>
      <c r="G415" s="176">
        <f>E415*F415</f>
        <v>0</v>
      </c>
      <c r="O415" s="170">
        <v>2</v>
      </c>
      <c r="AA415" s="146">
        <v>1</v>
      </c>
      <c r="AB415" s="146">
        <v>1</v>
      </c>
      <c r="AC415" s="146">
        <v>1</v>
      </c>
      <c r="AZ415" s="146">
        <v>1</v>
      </c>
      <c r="BA415" s="146">
        <f>IF(AZ415=1,G415,0)</f>
        <v>0</v>
      </c>
      <c r="BB415" s="146">
        <f>IF(AZ415=2,G415,0)</f>
        <v>0</v>
      </c>
      <c r="BC415" s="146">
        <f>IF(AZ415=3,G415,0)</f>
        <v>0</v>
      </c>
      <c r="BD415" s="146">
        <f>IF(AZ415=4,G415,0)</f>
        <v>0</v>
      </c>
      <c r="BE415" s="146">
        <f>IF(AZ415=5,G415,0)</f>
        <v>0</v>
      </c>
      <c r="CA415" s="170">
        <v>1</v>
      </c>
      <c r="CB415" s="170">
        <v>1</v>
      </c>
      <c r="CZ415" s="146">
        <v>3.6700000000000001E-3</v>
      </c>
    </row>
    <row r="416" spans="1:104">
      <c r="A416" s="177"/>
      <c r="B416" s="179"/>
      <c r="C416" s="295" t="s">
        <v>448</v>
      </c>
      <c r="D416" s="296"/>
      <c r="E416" s="180">
        <v>4</v>
      </c>
      <c r="F416" s="181"/>
      <c r="G416" s="182"/>
      <c r="M416" s="178" t="s">
        <v>448</v>
      </c>
      <c r="O416" s="170"/>
    </row>
    <row r="417" spans="1:104">
      <c r="A417" s="177"/>
      <c r="B417" s="179"/>
      <c r="C417" s="295" t="s">
        <v>449</v>
      </c>
      <c r="D417" s="296"/>
      <c r="E417" s="180">
        <v>3.6</v>
      </c>
      <c r="F417" s="181"/>
      <c r="G417" s="182"/>
      <c r="M417" s="178" t="s">
        <v>449</v>
      </c>
      <c r="O417" s="170"/>
    </row>
    <row r="418" spans="1:104">
      <c r="A418" s="177"/>
      <c r="B418" s="179"/>
      <c r="C418" s="295" t="s">
        <v>450</v>
      </c>
      <c r="D418" s="296"/>
      <c r="E418" s="180">
        <v>5</v>
      </c>
      <c r="F418" s="181"/>
      <c r="G418" s="182"/>
      <c r="M418" s="178" t="s">
        <v>450</v>
      </c>
      <c r="O418" s="170"/>
    </row>
    <row r="419" spans="1:104">
      <c r="A419" s="171">
        <v>69</v>
      </c>
      <c r="B419" s="172" t="s">
        <v>477</v>
      </c>
      <c r="C419" s="173" t="s">
        <v>478</v>
      </c>
      <c r="D419" s="174" t="s">
        <v>76</v>
      </c>
      <c r="E419" s="175">
        <v>20</v>
      </c>
      <c r="F419" s="175">
        <v>0</v>
      </c>
      <c r="G419" s="176">
        <f>E419*F419</f>
        <v>0</v>
      </c>
      <c r="O419" s="170">
        <v>2</v>
      </c>
      <c r="AA419" s="146">
        <v>1</v>
      </c>
      <c r="AB419" s="146">
        <v>1</v>
      </c>
      <c r="AC419" s="146">
        <v>1</v>
      </c>
      <c r="AZ419" s="146">
        <v>1</v>
      </c>
      <c r="BA419" s="146">
        <f>IF(AZ419=1,G419,0)</f>
        <v>0</v>
      </c>
      <c r="BB419" s="146">
        <f>IF(AZ419=2,G419,0)</f>
        <v>0</v>
      </c>
      <c r="BC419" s="146">
        <f>IF(AZ419=3,G419,0)</f>
        <v>0</v>
      </c>
      <c r="BD419" s="146">
        <f>IF(AZ419=4,G419,0)</f>
        <v>0</v>
      </c>
      <c r="BE419" s="146">
        <f>IF(AZ419=5,G419,0)</f>
        <v>0</v>
      </c>
      <c r="CA419" s="170">
        <v>1</v>
      </c>
      <c r="CB419" s="170">
        <v>1</v>
      </c>
      <c r="CZ419" s="146">
        <v>2.12E-2</v>
      </c>
    </row>
    <row r="420" spans="1:104" ht="22.5">
      <c r="A420" s="177"/>
      <c r="B420" s="179"/>
      <c r="C420" s="295" t="s">
        <v>479</v>
      </c>
      <c r="D420" s="296"/>
      <c r="E420" s="180">
        <v>20</v>
      </c>
      <c r="F420" s="181"/>
      <c r="G420" s="182"/>
      <c r="M420" s="178" t="s">
        <v>479</v>
      </c>
      <c r="O420" s="170"/>
    </row>
    <row r="421" spans="1:104">
      <c r="A421" s="171">
        <v>70</v>
      </c>
      <c r="B421" s="172" t="s">
        <v>480</v>
      </c>
      <c r="C421" s="173" t="s">
        <v>481</v>
      </c>
      <c r="D421" s="174" t="s">
        <v>130</v>
      </c>
      <c r="E421" s="175">
        <v>333.84899999999999</v>
      </c>
      <c r="F421" s="175">
        <v>0</v>
      </c>
      <c r="G421" s="176">
        <f>E421*F421</f>
        <v>0</v>
      </c>
      <c r="O421" s="170">
        <v>2</v>
      </c>
      <c r="AA421" s="146">
        <v>1</v>
      </c>
      <c r="AB421" s="146">
        <v>1</v>
      </c>
      <c r="AC421" s="146">
        <v>1</v>
      </c>
      <c r="AZ421" s="146">
        <v>1</v>
      </c>
      <c r="BA421" s="146">
        <f>IF(AZ421=1,G421,0)</f>
        <v>0</v>
      </c>
      <c r="BB421" s="146">
        <f>IF(AZ421=2,G421,0)</f>
        <v>0</v>
      </c>
      <c r="BC421" s="146">
        <f>IF(AZ421=3,G421,0)</f>
        <v>0</v>
      </c>
      <c r="BD421" s="146">
        <f>IF(AZ421=4,G421,0)</f>
        <v>0</v>
      </c>
      <c r="BE421" s="146">
        <f>IF(AZ421=5,G421,0)</f>
        <v>0</v>
      </c>
      <c r="CA421" s="170">
        <v>1</v>
      </c>
      <c r="CB421" s="170">
        <v>1</v>
      </c>
      <c r="CZ421" s="146">
        <v>0</v>
      </c>
    </row>
    <row r="422" spans="1:104">
      <c r="A422" s="177"/>
      <c r="B422" s="179"/>
      <c r="C422" s="295" t="s">
        <v>413</v>
      </c>
      <c r="D422" s="296"/>
      <c r="E422" s="180">
        <v>333.84899999999999</v>
      </c>
      <c r="F422" s="181"/>
      <c r="G422" s="182"/>
      <c r="M422" s="178" t="s">
        <v>413</v>
      </c>
      <c r="O422" s="170"/>
    </row>
    <row r="423" spans="1:104">
      <c r="A423" s="171">
        <v>71</v>
      </c>
      <c r="B423" s="172" t="s">
        <v>482</v>
      </c>
      <c r="C423" s="173" t="s">
        <v>483</v>
      </c>
      <c r="D423" s="174" t="s">
        <v>144</v>
      </c>
      <c r="E423" s="175">
        <v>64.427000000000007</v>
      </c>
      <c r="F423" s="175">
        <v>0</v>
      </c>
      <c r="G423" s="176">
        <f>E423*F423</f>
        <v>0</v>
      </c>
      <c r="O423" s="170">
        <v>2</v>
      </c>
      <c r="AA423" s="146">
        <v>3</v>
      </c>
      <c r="AB423" s="146">
        <v>1</v>
      </c>
      <c r="AC423" s="146">
        <v>553420164</v>
      </c>
      <c r="AZ423" s="146">
        <v>1</v>
      </c>
      <c r="BA423" s="146">
        <f>IF(AZ423=1,G423,0)</f>
        <v>0</v>
      </c>
      <c r="BB423" s="146">
        <f>IF(AZ423=2,G423,0)</f>
        <v>0</v>
      </c>
      <c r="BC423" s="146">
        <f>IF(AZ423=3,G423,0)</f>
        <v>0</v>
      </c>
      <c r="BD423" s="146">
        <f>IF(AZ423=4,G423,0)</f>
        <v>0</v>
      </c>
      <c r="BE423" s="146">
        <f>IF(AZ423=5,G423,0)</f>
        <v>0</v>
      </c>
      <c r="CA423" s="170">
        <v>3</v>
      </c>
      <c r="CB423" s="170">
        <v>1</v>
      </c>
      <c r="CZ423" s="146">
        <v>5.9999999999999995E-4</v>
      </c>
    </row>
    <row r="424" spans="1:104">
      <c r="A424" s="177"/>
      <c r="B424" s="179"/>
      <c r="C424" s="295" t="s">
        <v>484</v>
      </c>
      <c r="D424" s="296"/>
      <c r="E424" s="180">
        <v>64.427000000000007</v>
      </c>
      <c r="F424" s="181"/>
      <c r="G424" s="182"/>
      <c r="M424" s="178" t="s">
        <v>484</v>
      </c>
      <c r="O424" s="170"/>
    </row>
    <row r="425" spans="1:104">
      <c r="A425" s="183"/>
      <c r="B425" s="184" t="s">
        <v>77</v>
      </c>
      <c r="C425" s="185" t="str">
        <f>CONCATENATE(B320," ",C320)</f>
        <v>62 Úpravy povrchů vnější</v>
      </c>
      <c r="D425" s="186"/>
      <c r="E425" s="187"/>
      <c r="F425" s="188"/>
      <c r="G425" s="189">
        <f>SUM(G320:G424)</f>
        <v>0</v>
      </c>
      <c r="O425" s="170">
        <v>4</v>
      </c>
      <c r="BA425" s="190">
        <f>SUM(BA320:BA424)</f>
        <v>0</v>
      </c>
      <c r="BB425" s="190">
        <f>SUM(BB320:BB424)</f>
        <v>0</v>
      </c>
      <c r="BC425" s="190">
        <f>SUM(BC320:BC424)</f>
        <v>0</v>
      </c>
      <c r="BD425" s="190">
        <f>SUM(BD320:BD424)</f>
        <v>0</v>
      </c>
      <c r="BE425" s="190">
        <f>SUM(BE320:BE424)</f>
        <v>0</v>
      </c>
    </row>
    <row r="426" spans="1:104">
      <c r="A426" s="163" t="s">
        <v>73</v>
      </c>
      <c r="B426" s="164" t="s">
        <v>485</v>
      </c>
      <c r="C426" s="165" t="s">
        <v>486</v>
      </c>
      <c r="D426" s="166"/>
      <c r="E426" s="167"/>
      <c r="F426" s="167"/>
      <c r="G426" s="168"/>
      <c r="H426" s="169"/>
      <c r="I426" s="169"/>
      <c r="O426" s="170">
        <v>1</v>
      </c>
    </row>
    <row r="427" spans="1:104">
      <c r="A427" s="171">
        <v>72</v>
      </c>
      <c r="B427" s="172" t="s">
        <v>487</v>
      </c>
      <c r="C427" s="173" t="s">
        <v>488</v>
      </c>
      <c r="D427" s="174" t="s">
        <v>84</v>
      </c>
      <c r="E427" s="175">
        <v>6.8579999999999997</v>
      </c>
      <c r="F427" s="175">
        <v>0</v>
      </c>
      <c r="G427" s="176">
        <f>E427*F427</f>
        <v>0</v>
      </c>
      <c r="O427" s="170">
        <v>2</v>
      </c>
      <c r="AA427" s="146">
        <v>1</v>
      </c>
      <c r="AB427" s="146">
        <v>1</v>
      </c>
      <c r="AC427" s="146">
        <v>1</v>
      </c>
      <c r="AZ427" s="146">
        <v>1</v>
      </c>
      <c r="BA427" s="146">
        <f>IF(AZ427=1,G427,0)</f>
        <v>0</v>
      </c>
      <c r="BB427" s="146">
        <f>IF(AZ427=2,G427,0)</f>
        <v>0</v>
      </c>
      <c r="BC427" s="146">
        <f>IF(AZ427=3,G427,0)</f>
        <v>0</v>
      </c>
      <c r="BD427" s="146">
        <f>IF(AZ427=4,G427,0)</f>
        <v>0</v>
      </c>
      <c r="BE427" s="146">
        <f>IF(AZ427=5,G427,0)</f>
        <v>0</v>
      </c>
      <c r="CA427" s="170">
        <v>1</v>
      </c>
      <c r="CB427" s="170">
        <v>1</v>
      </c>
      <c r="CZ427" s="146">
        <v>2.5249999999999999</v>
      </c>
    </row>
    <row r="428" spans="1:104">
      <c r="A428" s="177"/>
      <c r="B428" s="179"/>
      <c r="C428" s="295" t="s">
        <v>489</v>
      </c>
      <c r="D428" s="296"/>
      <c r="E428" s="180">
        <v>0.91200000000000003</v>
      </c>
      <c r="F428" s="181"/>
      <c r="G428" s="182"/>
      <c r="M428" s="178" t="s">
        <v>489</v>
      </c>
      <c r="O428" s="170"/>
    </row>
    <row r="429" spans="1:104">
      <c r="A429" s="177"/>
      <c r="B429" s="179"/>
      <c r="C429" s="295" t="s">
        <v>490</v>
      </c>
      <c r="D429" s="296"/>
      <c r="E429" s="180">
        <v>0.76200000000000001</v>
      </c>
      <c r="F429" s="181"/>
      <c r="G429" s="182"/>
      <c r="M429" s="178" t="s">
        <v>490</v>
      </c>
      <c r="O429" s="170"/>
    </row>
    <row r="430" spans="1:104">
      <c r="A430" s="177"/>
      <c r="B430" s="179"/>
      <c r="C430" s="295" t="s">
        <v>491</v>
      </c>
      <c r="D430" s="296"/>
      <c r="E430" s="180">
        <v>0.186</v>
      </c>
      <c r="F430" s="181"/>
      <c r="G430" s="182"/>
      <c r="M430" s="178" t="s">
        <v>491</v>
      </c>
      <c r="O430" s="170"/>
    </row>
    <row r="431" spans="1:104">
      <c r="A431" s="177"/>
      <c r="B431" s="179"/>
      <c r="C431" s="295" t="s">
        <v>492</v>
      </c>
      <c r="D431" s="296"/>
      <c r="E431" s="180">
        <v>0.51</v>
      </c>
      <c r="F431" s="181"/>
      <c r="G431" s="182"/>
      <c r="M431" s="178" t="s">
        <v>492</v>
      </c>
      <c r="O431" s="170"/>
    </row>
    <row r="432" spans="1:104">
      <c r="A432" s="177"/>
      <c r="B432" s="179"/>
      <c r="C432" s="295" t="s">
        <v>493</v>
      </c>
      <c r="D432" s="296"/>
      <c r="E432" s="180">
        <v>0.28799999999999998</v>
      </c>
      <c r="F432" s="181"/>
      <c r="G432" s="182"/>
      <c r="M432" s="178" t="s">
        <v>493</v>
      </c>
      <c r="O432" s="170"/>
    </row>
    <row r="433" spans="1:104">
      <c r="A433" s="177"/>
      <c r="B433" s="179"/>
      <c r="C433" s="295" t="s">
        <v>494</v>
      </c>
      <c r="D433" s="296"/>
      <c r="E433" s="180">
        <v>1.3380000000000001</v>
      </c>
      <c r="F433" s="181"/>
      <c r="G433" s="182"/>
      <c r="M433" s="178" t="s">
        <v>494</v>
      </c>
      <c r="O433" s="170"/>
    </row>
    <row r="434" spans="1:104">
      <c r="A434" s="177"/>
      <c r="B434" s="179"/>
      <c r="C434" s="295" t="s">
        <v>495</v>
      </c>
      <c r="D434" s="296"/>
      <c r="E434" s="180">
        <v>0.378</v>
      </c>
      <c r="F434" s="181"/>
      <c r="G434" s="182"/>
      <c r="M434" s="178" t="s">
        <v>495</v>
      </c>
      <c r="O434" s="170"/>
    </row>
    <row r="435" spans="1:104">
      <c r="A435" s="177"/>
      <c r="B435" s="179"/>
      <c r="C435" s="295" t="s">
        <v>496</v>
      </c>
      <c r="D435" s="296"/>
      <c r="E435" s="180">
        <v>0.192</v>
      </c>
      <c r="F435" s="181"/>
      <c r="G435" s="182"/>
      <c r="M435" s="178" t="s">
        <v>496</v>
      </c>
      <c r="O435" s="170"/>
    </row>
    <row r="436" spans="1:104">
      <c r="A436" s="177"/>
      <c r="B436" s="179"/>
      <c r="C436" s="295" t="s">
        <v>497</v>
      </c>
      <c r="D436" s="296"/>
      <c r="E436" s="180">
        <v>0.19800000000000001</v>
      </c>
      <c r="F436" s="181"/>
      <c r="G436" s="182"/>
      <c r="M436" s="178" t="s">
        <v>497</v>
      </c>
      <c r="O436" s="170"/>
    </row>
    <row r="437" spans="1:104">
      <c r="A437" s="177"/>
      <c r="B437" s="179"/>
      <c r="C437" s="295" t="s">
        <v>498</v>
      </c>
      <c r="D437" s="296"/>
      <c r="E437" s="180">
        <v>1.296</v>
      </c>
      <c r="F437" s="181"/>
      <c r="G437" s="182"/>
      <c r="M437" s="178" t="s">
        <v>498</v>
      </c>
      <c r="O437" s="170"/>
    </row>
    <row r="438" spans="1:104">
      <c r="A438" s="177"/>
      <c r="B438" s="179"/>
      <c r="C438" s="295" t="s">
        <v>499</v>
      </c>
      <c r="D438" s="296"/>
      <c r="E438" s="180">
        <v>0.79800000000000004</v>
      </c>
      <c r="F438" s="181"/>
      <c r="G438" s="182"/>
      <c r="M438" s="178" t="s">
        <v>499</v>
      </c>
      <c r="O438" s="170"/>
    </row>
    <row r="439" spans="1:104">
      <c r="A439" s="171">
        <v>73</v>
      </c>
      <c r="B439" s="172" t="s">
        <v>500</v>
      </c>
      <c r="C439" s="173" t="s">
        <v>501</v>
      </c>
      <c r="D439" s="174" t="s">
        <v>84</v>
      </c>
      <c r="E439" s="175">
        <v>11.43</v>
      </c>
      <c r="F439" s="175">
        <v>0</v>
      </c>
      <c r="G439" s="176">
        <f>E439*F439</f>
        <v>0</v>
      </c>
      <c r="O439" s="170">
        <v>2</v>
      </c>
      <c r="AA439" s="146">
        <v>1</v>
      </c>
      <c r="AB439" s="146">
        <v>1</v>
      </c>
      <c r="AC439" s="146">
        <v>1</v>
      </c>
      <c r="AZ439" s="146">
        <v>1</v>
      </c>
      <c r="BA439" s="146">
        <f>IF(AZ439=1,G439,0)</f>
        <v>0</v>
      </c>
      <c r="BB439" s="146">
        <f>IF(AZ439=2,G439,0)</f>
        <v>0</v>
      </c>
      <c r="BC439" s="146">
        <f>IF(AZ439=3,G439,0)</f>
        <v>0</v>
      </c>
      <c r="BD439" s="146">
        <f>IF(AZ439=4,G439,0)</f>
        <v>0</v>
      </c>
      <c r="BE439" s="146">
        <f>IF(AZ439=5,G439,0)</f>
        <v>0</v>
      </c>
      <c r="CA439" s="170">
        <v>1</v>
      </c>
      <c r="CB439" s="170">
        <v>1</v>
      </c>
      <c r="CZ439" s="146">
        <v>2.5249999999999999</v>
      </c>
    </row>
    <row r="440" spans="1:104">
      <c r="A440" s="177"/>
      <c r="B440" s="179"/>
      <c r="C440" s="295" t="s">
        <v>502</v>
      </c>
      <c r="D440" s="296"/>
      <c r="E440" s="180">
        <v>0</v>
      </c>
      <c r="F440" s="181"/>
      <c r="G440" s="182"/>
      <c r="M440" s="178" t="s">
        <v>502</v>
      </c>
      <c r="O440" s="170"/>
    </row>
    <row r="441" spans="1:104">
      <c r="A441" s="177"/>
      <c r="B441" s="179"/>
      <c r="C441" s="295" t="s">
        <v>503</v>
      </c>
      <c r="D441" s="296"/>
      <c r="E441" s="180">
        <v>1.52</v>
      </c>
      <c r="F441" s="181"/>
      <c r="G441" s="182"/>
      <c r="M441" s="178" t="s">
        <v>503</v>
      </c>
      <c r="O441" s="170"/>
    </row>
    <row r="442" spans="1:104">
      <c r="A442" s="177"/>
      <c r="B442" s="179"/>
      <c r="C442" s="295" t="s">
        <v>504</v>
      </c>
      <c r="D442" s="296"/>
      <c r="E442" s="180">
        <v>1.27</v>
      </c>
      <c r="F442" s="181"/>
      <c r="G442" s="182"/>
      <c r="M442" s="178" t="s">
        <v>504</v>
      </c>
      <c r="O442" s="170"/>
    </row>
    <row r="443" spans="1:104">
      <c r="A443" s="177"/>
      <c r="B443" s="179"/>
      <c r="C443" s="295" t="s">
        <v>505</v>
      </c>
      <c r="D443" s="296"/>
      <c r="E443" s="180">
        <v>0.31</v>
      </c>
      <c r="F443" s="181"/>
      <c r="G443" s="182"/>
      <c r="M443" s="178" t="s">
        <v>505</v>
      </c>
      <c r="O443" s="170"/>
    </row>
    <row r="444" spans="1:104">
      <c r="A444" s="177"/>
      <c r="B444" s="179"/>
      <c r="C444" s="295" t="s">
        <v>506</v>
      </c>
      <c r="D444" s="296"/>
      <c r="E444" s="180">
        <v>0.85</v>
      </c>
      <c r="F444" s="181"/>
      <c r="G444" s="182"/>
      <c r="M444" s="178" t="s">
        <v>506</v>
      </c>
      <c r="O444" s="170"/>
    </row>
    <row r="445" spans="1:104">
      <c r="A445" s="177"/>
      <c r="B445" s="179"/>
      <c r="C445" s="295" t="s">
        <v>507</v>
      </c>
      <c r="D445" s="296"/>
      <c r="E445" s="180">
        <v>0.48</v>
      </c>
      <c r="F445" s="181"/>
      <c r="G445" s="182"/>
      <c r="M445" s="178" t="s">
        <v>507</v>
      </c>
      <c r="O445" s="170"/>
    </row>
    <row r="446" spans="1:104">
      <c r="A446" s="177"/>
      <c r="B446" s="179"/>
      <c r="C446" s="295" t="s">
        <v>508</v>
      </c>
      <c r="D446" s="296"/>
      <c r="E446" s="180">
        <v>2.23</v>
      </c>
      <c r="F446" s="181"/>
      <c r="G446" s="182"/>
      <c r="M446" s="178" t="s">
        <v>508</v>
      </c>
      <c r="O446" s="170"/>
    </row>
    <row r="447" spans="1:104">
      <c r="A447" s="177"/>
      <c r="B447" s="179"/>
      <c r="C447" s="295" t="s">
        <v>509</v>
      </c>
      <c r="D447" s="296"/>
      <c r="E447" s="180">
        <v>0.63</v>
      </c>
      <c r="F447" s="181"/>
      <c r="G447" s="182"/>
      <c r="M447" s="178" t="s">
        <v>509</v>
      </c>
      <c r="O447" s="170"/>
    </row>
    <row r="448" spans="1:104">
      <c r="A448" s="177"/>
      <c r="B448" s="179"/>
      <c r="C448" s="295" t="s">
        <v>510</v>
      </c>
      <c r="D448" s="296"/>
      <c r="E448" s="180">
        <v>0.32</v>
      </c>
      <c r="F448" s="181"/>
      <c r="G448" s="182"/>
      <c r="M448" s="178" t="s">
        <v>510</v>
      </c>
      <c r="O448" s="170"/>
    </row>
    <row r="449" spans="1:104">
      <c r="A449" s="177"/>
      <c r="B449" s="179"/>
      <c r="C449" s="295" t="s">
        <v>511</v>
      </c>
      <c r="D449" s="296"/>
      <c r="E449" s="180">
        <v>0.33</v>
      </c>
      <c r="F449" s="181"/>
      <c r="G449" s="182"/>
      <c r="M449" s="178" t="s">
        <v>511</v>
      </c>
      <c r="O449" s="170"/>
    </row>
    <row r="450" spans="1:104">
      <c r="A450" s="177"/>
      <c r="B450" s="179"/>
      <c r="C450" s="295" t="s">
        <v>512</v>
      </c>
      <c r="D450" s="296"/>
      <c r="E450" s="180">
        <v>2.16</v>
      </c>
      <c r="F450" s="181"/>
      <c r="G450" s="182"/>
      <c r="M450" s="178" t="s">
        <v>512</v>
      </c>
      <c r="O450" s="170"/>
    </row>
    <row r="451" spans="1:104">
      <c r="A451" s="177"/>
      <c r="B451" s="179"/>
      <c r="C451" s="295" t="s">
        <v>513</v>
      </c>
      <c r="D451" s="296"/>
      <c r="E451" s="180">
        <v>1.33</v>
      </c>
      <c r="F451" s="181"/>
      <c r="G451" s="182"/>
      <c r="M451" s="178" t="s">
        <v>513</v>
      </c>
      <c r="O451" s="170"/>
    </row>
    <row r="452" spans="1:104">
      <c r="A452" s="171">
        <v>74</v>
      </c>
      <c r="B452" s="172" t="s">
        <v>514</v>
      </c>
      <c r="C452" s="173" t="s">
        <v>515</v>
      </c>
      <c r="D452" s="174" t="s">
        <v>84</v>
      </c>
      <c r="E452" s="175">
        <v>6.8579999999999997</v>
      </c>
      <c r="F452" s="175">
        <v>0</v>
      </c>
      <c r="G452" s="176">
        <f>E452*F452</f>
        <v>0</v>
      </c>
      <c r="O452" s="170">
        <v>2</v>
      </c>
      <c r="AA452" s="146">
        <v>1</v>
      </c>
      <c r="AB452" s="146">
        <v>1</v>
      </c>
      <c r="AC452" s="146">
        <v>1</v>
      </c>
      <c r="AZ452" s="146">
        <v>1</v>
      </c>
      <c r="BA452" s="146">
        <f>IF(AZ452=1,G452,0)</f>
        <v>0</v>
      </c>
      <c r="BB452" s="146">
        <f>IF(AZ452=2,G452,0)</f>
        <v>0</v>
      </c>
      <c r="BC452" s="146">
        <f>IF(AZ452=3,G452,0)</f>
        <v>0</v>
      </c>
      <c r="BD452" s="146">
        <f>IF(AZ452=4,G452,0)</f>
        <v>0</v>
      </c>
      <c r="BE452" s="146">
        <f>IF(AZ452=5,G452,0)</f>
        <v>0</v>
      </c>
      <c r="CA452" s="170">
        <v>1</v>
      </c>
      <c r="CB452" s="170">
        <v>1</v>
      </c>
      <c r="CZ452" s="146">
        <v>0</v>
      </c>
    </row>
    <row r="453" spans="1:104">
      <c r="A453" s="177"/>
      <c r="B453" s="179"/>
      <c r="C453" s="295" t="s">
        <v>489</v>
      </c>
      <c r="D453" s="296"/>
      <c r="E453" s="180">
        <v>0.91200000000000003</v>
      </c>
      <c r="F453" s="181"/>
      <c r="G453" s="182"/>
      <c r="M453" s="178" t="s">
        <v>489</v>
      </c>
      <c r="O453" s="170"/>
    </row>
    <row r="454" spans="1:104">
      <c r="A454" s="177"/>
      <c r="B454" s="179"/>
      <c r="C454" s="295" t="s">
        <v>490</v>
      </c>
      <c r="D454" s="296"/>
      <c r="E454" s="180">
        <v>0.76200000000000001</v>
      </c>
      <c r="F454" s="181"/>
      <c r="G454" s="182"/>
      <c r="M454" s="178" t="s">
        <v>490</v>
      </c>
      <c r="O454" s="170"/>
    </row>
    <row r="455" spans="1:104">
      <c r="A455" s="177"/>
      <c r="B455" s="179"/>
      <c r="C455" s="295" t="s">
        <v>491</v>
      </c>
      <c r="D455" s="296"/>
      <c r="E455" s="180">
        <v>0.186</v>
      </c>
      <c r="F455" s="181"/>
      <c r="G455" s="182"/>
      <c r="M455" s="178" t="s">
        <v>491</v>
      </c>
      <c r="O455" s="170"/>
    </row>
    <row r="456" spans="1:104">
      <c r="A456" s="177"/>
      <c r="B456" s="179"/>
      <c r="C456" s="295" t="s">
        <v>492</v>
      </c>
      <c r="D456" s="296"/>
      <c r="E456" s="180">
        <v>0.51</v>
      </c>
      <c r="F456" s="181"/>
      <c r="G456" s="182"/>
      <c r="M456" s="178" t="s">
        <v>492</v>
      </c>
      <c r="O456" s="170"/>
    </row>
    <row r="457" spans="1:104">
      <c r="A457" s="177"/>
      <c r="B457" s="179"/>
      <c r="C457" s="295" t="s">
        <v>493</v>
      </c>
      <c r="D457" s="296"/>
      <c r="E457" s="180">
        <v>0.28799999999999998</v>
      </c>
      <c r="F457" s="181"/>
      <c r="G457" s="182"/>
      <c r="M457" s="178" t="s">
        <v>493</v>
      </c>
      <c r="O457" s="170"/>
    </row>
    <row r="458" spans="1:104">
      <c r="A458" s="177"/>
      <c r="B458" s="179"/>
      <c r="C458" s="295" t="s">
        <v>494</v>
      </c>
      <c r="D458" s="296"/>
      <c r="E458" s="180">
        <v>1.3380000000000001</v>
      </c>
      <c r="F458" s="181"/>
      <c r="G458" s="182"/>
      <c r="M458" s="178" t="s">
        <v>494</v>
      </c>
      <c r="O458" s="170"/>
    </row>
    <row r="459" spans="1:104">
      <c r="A459" s="177"/>
      <c r="B459" s="179"/>
      <c r="C459" s="295" t="s">
        <v>495</v>
      </c>
      <c r="D459" s="296"/>
      <c r="E459" s="180">
        <v>0.378</v>
      </c>
      <c r="F459" s="181"/>
      <c r="G459" s="182"/>
      <c r="M459" s="178" t="s">
        <v>495</v>
      </c>
      <c r="O459" s="170"/>
    </row>
    <row r="460" spans="1:104">
      <c r="A460" s="177"/>
      <c r="B460" s="179"/>
      <c r="C460" s="295" t="s">
        <v>496</v>
      </c>
      <c r="D460" s="296"/>
      <c r="E460" s="180">
        <v>0.192</v>
      </c>
      <c r="F460" s="181"/>
      <c r="G460" s="182"/>
      <c r="M460" s="178" t="s">
        <v>496</v>
      </c>
      <c r="O460" s="170"/>
    </row>
    <row r="461" spans="1:104">
      <c r="A461" s="177"/>
      <c r="B461" s="179"/>
      <c r="C461" s="295" t="s">
        <v>497</v>
      </c>
      <c r="D461" s="296"/>
      <c r="E461" s="180">
        <v>0.19800000000000001</v>
      </c>
      <c r="F461" s="181"/>
      <c r="G461" s="182"/>
      <c r="M461" s="178" t="s">
        <v>497</v>
      </c>
      <c r="O461" s="170"/>
    </row>
    <row r="462" spans="1:104">
      <c r="A462" s="177"/>
      <c r="B462" s="179"/>
      <c r="C462" s="295" t="s">
        <v>498</v>
      </c>
      <c r="D462" s="296"/>
      <c r="E462" s="180">
        <v>1.296</v>
      </c>
      <c r="F462" s="181"/>
      <c r="G462" s="182"/>
      <c r="M462" s="178" t="s">
        <v>498</v>
      </c>
      <c r="O462" s="170"/>
    </row>
    <row r="463" spans="1:104">
      <c r="A463" s="177"/>
      <c r="B463" s="179"/>
      <c r="C463" s="295" t="s">
        <v>499</v>
      </c>
      <c r="D463" s="296"/>
      <c r="E463" s="180">
        <v>0.79800000000000004</v>
      </c>
      <c r="F463" s="181"/>
      <c r="G463" s="182"/>
      <c r="M463" s="178" t="s">
        <v>499</v>
      </c>
      <c r="O463" s="170"/>
    </row>
    <row r="464" spans="1:104">
      <c r="A464" s="171">
        <v>75</v>
      </c>
      <c r="B464" s="172" t="s">
        <v>516</v>
      </c>
      <c r="C464" s="173" t="s">
        <v>517</v>
      </c>
      <c r="D464" s="174" t="s">
        <v>84</v>
      </c>
      <c r="E464" s="175">
        <v>11.43</v>
      </c>
      <c r="F464" s="175">
        <v>0</v>
      </c>
      <c r="G464" s="176">
        <f>E464*F464</f>
        <v>0</v>
      </c>
      <c r="O464" s="170">
        <v>2</v>
      </c>
      <c r="AA464" s="146">
        <v>1</v>
      </c>
      <c r="AB464" s="146">
        <v>1</v>
      </c>
      <c r="AC464" s="146">
        <v>1</v>
      </c>
      <c r="AZ464" s="146">
        <v>1</v>
      </c>
      <c r="BA464" s="146">
        <f>IF(AZ464=1,G464,0)</f>
        <v>0</v>
      </c>
      <c r="BB464" s="146">
        <f>IF(AZ464=2,G464,0)</f>
        <v>0</v>
      </c>
      <c r="BC464" s="146">
        <f>IF(AZ464=3,G464,0)</f>
        <v>0</v>
      </c>
      <c r="BD464" s="146">
        <f>IF(AZ464=4,G464,0)</f>
        <v>0</v>
      </c>
      <c r="BE464" s="146">
        <f>IF(AZ464=5,G464,0)</f>
        <v>0</v>
      </c>
      <c r="CA464" s="170">
        <v>1</v>
      </c>
      <c r="CB464" s="170">
        <v>1</v>
      </c>
      <c r="CZ464" s="146">
        <v>0</v>
      </c>
    </row>
    <row r="465" spans="1:104">
      <c r="A465" s="177"/>
      <c r="B465" s="179"/>
      <c r="C465" s="295" t="s">
        <v>502</v>
      </c>
      <c r="D465" s="296"/>
      <c r="E465" s="180">
        <v>0</v>
      </c>
      <c r="F465" s="181"/>
      <c r="G465" s="182"/>
      <c r="M465" s="178" t="s">
        <v>502</v>
      </c>
      <c r="O465" s="170"/>
    </row>
    <row r="466" spans="1:104">
      <c r="A466" s="177"/>
      <c r="B466" s="179"/>
      <c r="C466" s="295" t="s">
        <v>503</v>
      </c>
      <c r="D466" s="296"/>
      <c r="E466" s="180">
        <v>1.52</v>
      </c>
      <c r="F466" s="181"/>
      <c r="G466" s="182"/>
      <c r="M466" s="178" t="s">
        <v>503</v>
      </c>
      <c r="O466" s="170"/>
    </row>
    <row r="467" spans="1:104">
      <c r="A467" s="177"/>
      <c r="B467" s="179"/>
      <c r="C467" s="295" t="s">
        <v>504</v>
      </c>
      <c r="D467" s="296"/>
      <c r="E467" s="180">
        <v>1.27</v>
      </c>
      <c r="F467" s="181"/>
      <c r="G467" s="182"/>
      <c r="M467" s="178" t="s">
        <v>504</v>
      </c>
      <c r="O467" s="170"/>
    </row>
    <row r="468" spans="1:104">
      <c r="A468" s="177"/>
      <c r="B468" s="179"/>
      <c r="C468" s="295" t="s">
        <v>505</v>
      </c>
      <c r="D468" s="296"/>
      <c r="E468" s="180">
        <v>0.31</v>
      </c>
      <c r="F468" s="181"/>
      <c r="G468" s="182"/>
      <c r="M468" s="178" t="s">
        <v>505</v>
      </c>
      <c r="O468" s="170"/>
    </row>
    <row r="469" spans="1:104">
      <c r="A469" s="177"/>
      <c r="B469" s="179"/>
      <c r="C469" s="295" t="s">
        <v>506</v>
      </c>
      <c r="D469" s="296"/>
      <c r="E469" s="180">
        <v>0.85</v>
      </c>
      <c r="F469" s="181"/>
      <c r="G469" s="182"/>
      <c r="M469" s="178" t="s">
        <v>506</v>
      </c>
      <c r="O469" s="170"/>
    </row>
    <row r="470" spans="1:104">
      <c r="A470" s="177"/>
      <c r="B470" s="179"/>
      <c r="C470" s="295" t="s">
        <v>507</v>
      </c>
      <c r="D470" s="296"/>
      <c r="E470" s="180">
        <v>0.48</v>
      </c>
      <c r="F470" s="181"/>
      <c r="G470" s="182"/>
      <c r="M470" s="178" t="s">
        <v>507</v>
      </c>
      <c r="O470" s="170"/>
    </row>
    <row r="471" spans="1:104">
      <c r="A471" s="177"/>
      <c r="B471" s="179"/>
      <c r="C471" s="295" t="s">
        <v>508</v>
      </c>
      <c r="D471" s="296"/>
      <c r="E471" s="180">
        <v>2.23</v>
      </c>
      <c r="F471" s="181"/>
      <c r="G471" s="182"/>
      <c r="M471" s="178" t="s">
        <v>508</v>
      </c>
      <c r="O471" s="170"/>
    </row>
    <row r="472" spans="1:104">
      <c r="A472" s="177"/>
      <c r="B472" s="179"/>
      <c r="C472" s="295" t="s">
        <v>509</v>
      </c>
      <c r="D472" s="296"/>
      <c r="E472" s="180">
        <v>0.63</v>
      </c>
      <c r="F472" s="181"/>
      <c r="G472" s="182"/>
      <c r="M472" s="178" t="s">
        <v>509</v>
      </c>
      <c r="O472" s="170"/>
    </row>
    <row r="473" spans="1:104">
      <c r="A473" s="177"/>
      <c r="B473" s="179"/>
      <c r="C473" s="295" t="s">
        <v>510</v>
      </c>
      <c r="D473" s="296"/>
      <c r="E473" s="180">
        <v>0.32</v>
      </c>
      <c r="F473" s="181"/>
      <c r="G473" s="182"/>
      <c r="M473" s="178" t="s">
        <v>510</v>
      </c>
      <c r="O473" s="170"/>
    </row>
    <row r="474" spans="1:104">
      <c r="A474" s="177"/>
      <c r="B474" s="179"/>
      <c r="C474" s="295" t="s">
        <v>511</v>
      </c>
      <c r="D474" s="296"/>
      <c r="E474" s="180">
        <v>0.33</v>
      </c>
      <c r="F474" s="181"/>
      <c r="G474" s="182"/>
      <c r="M474" s="178" t="s">
        <v>511</v>
      </c>
      <c r="O474" s="170"/>
    </row>
    <row r="475" spans="1:104">
      <c r="A475" s="177"/>
      <c r="B475" s="179"/>
      <c r="C475" s="295" t="s">
        <v>512</v>
      </c>
      <c r="D475" s="296"/>
      <c r="E475" s="180">
        <v>2.16</v>
      </c>
      <c r="F475" s="181"/>
      <c r="G475" s="182"/>
      <c r="M475" s="178" t="s">
        <v>512</v>
      </c>
      <c r="O475" s="170"/>
    </row>
    <row r="476" spans="1:104">
      <c r="A476" s="177"/>
      <c r="B476" s="179"/>
      <c r="C476" s="295" t="s">
        <v>513</v>
      </c>
      <c r="D476" s="296"/>
      <c r="E476" s="180">
        <v>1.33</v>
      </c>
      <c r="F476" s="181"/>
      <c r="G476" s="182"/>
      <c r="M476" s="178" t="s">
        <v>513</v>
      </c>
      <c r="O476" s="170"/>
    </row>
    <row r="477" spans="1:104" ht="22.5">
      <c r="A477" s="171">
        <v>76</v>
      </c>
      <c r="B477" s="172" t="s">
        <v>518</v>
      </c>
      <c r="C477" s="173" t="s">
        <v>519</v>
      </c>
      <c r="D477" s="174" t="s">
        <v>106</v>
      </c>
      <c r="E477" s="175">
        <v>0.22750000000000001</v>
      </c>
      <c r="F477" s="175">
        <v>0</v>
      </c>
      <c r="G477" s="176">
        <f>E477*F477</f>
        <v>0</v>
      </c>
      <c r="O477" s="170">
        <v>2</v>
      </c>
      <c r="AA477" s="146">
        <v>1</v>
      </c>
      <c r="AB477" s="146">
        <v>1</v>
      </c>
      <c r="AC477" s="146">
        <v>1</v>
      </c>
      <c r="AZ477" s="146">
        <v>1</v>
      </c>
      <c r="BA477" s="146">
        <f>IF(AZ477=1,G477,0)</f>
        <v>0</v>
      </c>
      <c r="BB477" s="146">
        <f>IF(AZ477=2,G477,0)</f>
        <v>0</v>
      </c>
      <c r="BC477" s="146">
        <f>IF(AZ477=3,G477,0)</f>
        <v>0</v>
      </c>
      <c r="BD477" s="146">
        <f>IF(AZ477=4,G477,0)</f>
        <v>0</v>
      </c>
      <c r="BE477" s="146">
        <f>IF(AZ477=5,G477,0)</f>
        <v>0</v>
      </c>
      <c r="CA477" s="170">
        <v>1</v>
      </c>
      <c r="CB477" s="170">
        <v>1</v>
      </c>
      <c r="CZ477" s="146">
        <v>1.0662499999999999</v>
      </c>
    </row>
    <row r="478" spans="1:104">
      <c r="A478" s="177"/>
      <c r="B478" s="179"/>
      <c r="C478" s="295" t="s">
        <v>520</v>
      </c>
      <c r="D478" s="296"/>
      <c r="E478" s="180">
        <v>3.0200000000000001E-2</v>
      </c>
      <c r="F478" s="181"/>
      <c r="G478" s="182"/>
      <c r="M478" s="178" t="s">
        <v>520</v>
      </c>
      <c r="O478" s="170"/>
    </row>
    <row r="479" spans="1:104">
      <c r="A479" s="177"/>
      <c r="B479" s="179"/>
      <c r="C479" s="295" t="s">
        <v>521</v>
      </c>
      <c r="D479" s="296"/>
      <c r="E479" s="180">
        <v>2.53E-2</v>
      </c>
      <c r="F479" s="181"/>
      <c r="G479" s="182"/>
      <c r="M479" s="178" t="s">
        <v>521</v>
      </c>
      <c r="O479" s="170"/>
    </row>
    <row r="480" spans="1:104">
      <c r="A480" s="177"/>
      <c r="B480" s="179"/>
      <c r="C480" s="295" t="s">
        <v>522</v>
      </c>
      <c r="D480" s="296"/>
      <c r="E480" s="180">
        <v>6.1999999999999998E-3</v>
      </c>
      <c r="F480" s="181"/>
      <c r="G480" s="182"/>
      <c r="M480" s="178" t="s">
        <v>522</v>
      </c>
      <c r="O480" s="170"/>
    </row>
    <row r="481" spans="1:104">
      <c r="A481" s="177"/>
      <c r="B481" s="179"/>
      <c r="C481" s="295" t="s">
        <v>523</v>
      </c>
      <c r="D481" s="296"/>
      <c r="E481" s="180">
        <v>1.6899999999999998E-2</v>
      </c>
      <c r="F481" s="181"/>
      <c r="G481" s="182"/>
      <c r="M481" s="178" t="s">
        <v>523</v>
      </c>
      <c r="O481" s="170"/>
    </row>
    <row r="482" spans="1:104">
      <c r="A482" s="177"/>
      <c r="B482" s="179"/>
      <c r="C482" s="295" t="s">
        <v>524</v>
      </c>
      <c r="D482" s="296"/>
      <c r="E482" s="180">
        <v>9.5999999999999992E-3</v>
      </c>
      <c r="F482" s="181"/>
      <c r="G482" s="182"/>
      <c r="M482" s="178" t="s">
        <v>524</v>
      </c>
      <c r="O482" s="170"/>
    </row>
    <row r="483" spans="1:104">
      <c r="A483" s="177"/>
      <c r="B483" s="179"/>
      <c r="C483" s="295" t="s">
        <v>525</v>
      </c>
      <c r="D483" s="296"/>
      <c r="E483" s="180">
        <v>4.4400000000000002E-2</v>
      </c>
      <c r="F483" s="181"/>
      <c r="G483" s="182"/>
      <c r="M483" s="178" t="s">
        <v>525</v>
      </c>
      <c r="O483" s="170"/>
    </row>
    <row r="484" spans="1:104">
      <c r="A484" s="177"/>
      <c r="B484" s="179"/>
      <c r="C484" s="295" t="s">
        <v>526</v>
      </c>
      <c r="D484" s="296"/>
      <c r="E484" s="180">
        <v>1.2500000000000001E-2</v>
      </c>
      <c r="F484" s="181"/>
      <c r="G484" s="182"/>
      <c r="M484" s="178" t="s">
        <v>526</v>
      </c>
      <c r="O484" s="170"/>
    </row>
    <row r="485" spans="1:104">
      <c r="A485" s="177"/>
      <c r="B485" s="179"/>
      <c r="C485" s="295" t="s">
        <v>527</v>
      </c>
      <c r="D485" s="296"/>
      <c r="E485" s="180">
        <v>6.4000000000000003E-3</v>
      </c>
      <c r="F485" s="181"/>
      <c r="G485" s="182"/>
      <c r="M485" s="178" t="s">
        <v>527</v>
      </c>
      <c r="O485" s="170"/>
    </row>
    <row r="486" spans="1:104">
      <c r="A486" s="177"/>
      <c r="B486" s="179"/>
      <c r="C486" s="295" t="s">
        <v>528</v>
      </c>
      <c r="D486" s="296"/>
      <c r="E486" s="180">
        <v>6.6E-3</v>
      </c>
      <c r="F486" s="181"/>
      <c r="G486" s="182"/>
      <c r="M486" s="178" t="s">
        <v>528</v>
      </c>
      <c r="O486" s="170"/>
    </row>
    <row r="487" spans="1:104">
      <c r="A487" s="177"/>
      <c r="B487" s="179"/>
      <c r="C487" s="295" t="s">
        <v>529</v>
      </c>
      <c r="D487" s="296"/>
      <c r="E487" s="180">
        <v>4.2999999999999997E-2</v>
      </c>
      <c r="F487" s="181"/>
      <c r="G487" s="182"/>
      <c r="M487" s="178" t="s">
        <v>529</v>
      </c>
      <c r="O487" s="170"/>
    </row>
    <row r="488" spans="1:104">
      <c r="A488" s="177"/>
      <c r="B488" s="179"/>
      <c r="C488" s="295" t="s">
        <v>530</v>
      </c>
      <c r="D488" s="296"/>
      <c r="E488" s="180">
        <v>2.6499999999999999E-2</v>
      </c>
      <c r="F488" s="181"/>
      <c r="G488" s="182"/>
      <c r="M488" s="178" t="s">
        <v>530</v>
      </c>
      <c r="O488" s="170"/>
    </row>
    <row r="489" spans="1:104" ht="22.5">
      <c r="A489" s="171">
        <v>77</v>
      </c>
      <c r="B489" s="172" t="s">
        <v>518</v>
      </c>
      <c r="C489" s="173" t="s">
        <v>531</v>
      </c>
      <c r="D489" s="174" t="s">
        <v>106</v>
      </c>
      <c r="E489" s="175">
        <v>0.35580000000000001</v>
      </c>
      <c r="F489" s="175">
        <v>0</v>
      </c>
      <c r="G489" s="176">
        <f>E489*F489</f>
        <v>0</v>
      </c>
      <c r="O489" s="170">
        <v>2</v>
      </c>
      <c r="AA489" s="146">
        <v>1</v>
      </c>
      <c r="AB489" s="146">
        <v>1</v>
      </c>
      <c r="AC489" s="146">
        <v>1</v>
      </c>
      <c r="AZ489" s="146">
        <v>1</v>
      </c>
      <c r="BA489" s="146">
        <f>IF(AZ489=1,G489,0)</f>
        <v>0</v>
      </c>
      <c r="BB489" s="146">
        <f>IF(AZ489=2,G489,0)</f>
        <v>0</v>
      </c>
      <c r="BC489" s="146">
        <f>IF(AZ489=3,G489,0)</f>
        <v>0</v>
      </c>
      <c r="BD489" s="146">
        <f>IF(AZ489=4,G489,0)</f>
        <v>0</v>
      </c>
      <c r="BE489" s="146">
        <f>IF(AZ489=5,G489,0)</f>
        <v>0</v>
      </c>
      <c r="CA489" s="170">
        <v>1</v>
      </c>
      <c r="CB489" s="170">
        <v>1</v>
      </c>
      <c r="CZ489" s="146">
        <v>1.0662499999999999</v>
      </c>
    </row>
    <row r="490" spans="1:104">
      <c r="A490" s="177"/>
      <c r="B490" s="179"/>
      <c r="C490" s="295" t="s">
        <v>502</v>
      </c>
      <c r="D490" s="296"/>
      <c r="E490" s="180">
        <v>0</v>
      </c>
      <c r="F490" s="181"/>
      <c r="G490" s="182"/>
      <c r="M490" s="178" t="s">
        <v>502</v>
      </c>
      <c r="O490" s="170"/>
    </row>
    <row r="491" spans="1:104">
      <c r="A491" s="177"/>
      <c r="B491" s="179"/>
      <c r="C491" s="295" t="s">
        <v>532</v>
      </c>
      <c r="D491" s="296"/>
      <c r="E491" s="180">
        <v>4.7300000000000002E-2</v>
      </c>
      <c r="F491" s="181"/>
      <c r="G491" s="182"/>
      <c r="M491" s="178" t="s">
        <v>532</v>
      </c>
      <c r="O491" s="170"/>
    </row>
    <row r="492" spans="1:104">
      <c r="A492" s="177"/>
      <c r="B492" s="179"/>
      <c r="C492" s="295" t="s">
        <v>533</v>
      </c>
      <c r="D492" s="296"/>
      <c r="E492" s="180">
        <v>3.95E-2</v>
      </c>
      <c r="F492" s="181"/>
      <c r="G492" s="182"/>
      <c r="M492" s="178" t="s">
        <v>533</v>
      </c>
      <c r="O492" s="170"/>
    </row>
    <row r="493" spans="1:104">
      <c r="A493" s="177"/>
      <c r="B493" s="179"/>
      <c r="C493" s="295" t="s">
        <v>534</v>
      </c>
      <c r="D493" s="296"/>
      <c r="E493" s="180">
        <v>9.7000000000000003E-3</v>
      </c>
      <c r="F493" s="181"/>
      <c r="G493" s="182"/>
      <c r="M493" s="178" t="s">
        <v>534</v>
      </c>
      <c r="O493" s="170"/>
    </row>
    <row r="494" spans="1:104">
      <c r="A494" s="177"/>
      <c r="B494" s="179"/>
      <c r="C494" s="295" t="s">
        <v>535</v>
      </c>
      <c r="D494" s="296"/>
      <c r="E494" s="180">
        <v>2.6499999999999999E-2</v>
      </c>
      <c r="F494" s="181"/>
      <c r="G494" s="182"/>
      <c r="M494" s="178" t="s">
        <v>535</v>
      </c>
      <c r="O494" s="170"/>
    </row>
    <row r="495" spans="1:104">
      <c r="A495" s="177"/>
      <c r="B495" s="179"/>
      <c r="C495" s="295" t="s">
        <v>536</v>
      </c>
      <c r="D495" s="296"/>
      <c r="E495" s="180">
        <v>1.49E-2</v>
      </c>
      <c r="F495" s="181"/>
      <c r="G495" s="182"/>
      <c r="M495" s="178" t="s">
        <v>536</v>
      </c>
      <c r="O495" s="170"/>
    </row>
    <row r="496" spans="1:104">
      <c r="A496" s="177"/>
      <c r="B496" s="179"/>
      <c r="C496" s="295" t="s">
        <v>537</v>
      </c>
      <c r="D496" s="296"/>
      <c r="E496" s="180">
        <v>6.9400000000000003E-2</v>
      </c>
      <c r="F496" s="181"/>
      <c r="G496" s="182"/>
      <c r="M496" s="178" t="s">
        <v>537</v>
      </c>
      <c r="O496" s="170"/>
    </row>
    <row r="497" spans="1:104">
      <c r="A497" s="177"/>
      <c r="B497" s="179"/>
      <c r="C497" s="295" t="s">
        <v>538</v>
      </c>
      <c r="D497" s="296"/>
      <c r="E497" s="180">
        <v>1.9599999999999999E-2</v>
      </c>
      <c r="F497" s="181"/>
      <c r="G497" s="182"/>
      <c r="M497" s="178" t="s">
        <v>538</v>
      </c>
      <c r="O497" s="170"/>
    </row>
    <row r="498" spans="1:104">
      <c r="A498" s="177"/>
      <c r="B498" s="179"/>
      <c r="C498" s="295" t="s">
        <v>539</v>
      </c>
      <c r="D498" s="296"/>
      <c r="E498" s="180">
        <v>0.01</v>
      </c>
      <c r="F498" s="181"/>
      <c r="G498" s="182"/>
      <c r="M498" s="178" t="s">
        <v>539</v>
      </c>
      <c r="O498" s="170"/>
    </row>
    <row r="499" spans="1:104">
      <c r="A499" s="177"/>
      <c r="B499" s="179"/>
      <c r="C499" s="295" t="s">
        <v>540</v>
      </c>
      <c r="D499" s="296"/>
      <c r="E499" s="180">
        <v>1.03E-2</v>
      </c>
      <c r="F499" s="181"/>
      <c r="G499" s="182"/>
      <c r="M499" s="178" t="s">
        <v>540</v>
      </c>
      <c r="O499" s="170"/>
    </row>
    <row r="500" spans="1:104">
      <c r="A500" s="177"/>
      <c r="B500" s="179"/>
      <c r="C500" s="295" t="s">
        <v>541</v>
      </c>
      <c r="D500" s="296"/>
      <c r="E500" s="180">
        <v>6.7199999999999996E-2</v>
      </c>
      <c r="F500" s="181"/>
      <c r="G500" s="182"/>
      <c r="M500" s="178" t="s">
        <v>541</v>
      </c>
      <c r="O500" s="170"/>
    </row>
    <row r="501" spans="1:104">
      <c r="A501" s="177"/>
      <c r="B501" s="179"/>
      <c r="C501" s="295" t="s">
        <v>542</v>
      </c>
      <c r="D501" s="296"/>
      <c r="E501" s="180">
        <v>4.1399999999999999E-2</v>
      </c>
      <c r="F501" s="181"/>
      <c r="G501" s="182"/>
      <c r="M501" s="178" t="s">
        <v>542</v>
      </c>
      <c r="O501" s="170"/>
    </row>
    <row r="502" spans="1:104">
      <c r="A502" s="171">
        <v>78</v>
      </c>
      <c r="B502" s="172" t="s">
        <v>543</v>
      </c>
      <c r="C502" s="173" t="s">
        <v>544</v>
      </c>
      <c r="D502" s="174" t="s">
        <v>84</v>
      </c>
      <c r="E502" s="175">
        <v>11.43</v>
      </c>
      <c r="F502" s="175">
        <v>0</v>
      </c>
      <c r="G502" s="176">
        <f>E502*F502</f>
        <v>0</v>
      </c>
      <c r="O502" s="170">
        <v>2</v>
      </c>
      <c r="AA502" s="146">
        <v>1</v>
      </c>
      <c r="AB502" s="146">
        <v>1</v>
      </c>
      <c r="AC502" s="146">
        <v>1</v>
      </c>
      <c r="AZ502" s="146">
        <v>1</v>
      </c>
      <c r="BA502" s="146">
        <f>IF(AZ502=1,G502,0)</f>
        <v>0</v>
      </c>
      <c r="BB502" s="146">
        <f>IF(AZ502=2,G502,0)</f>
        <v>0</v>
      </c>
      <c r="BC502" s="146">
        <f>IF(AZ502=3,G502,0)</f>
        <v>0</v>
      </c>
      <c r="BD502" s="146">
        <f>IF(AZ502=4,G502,0)</f>
        <v>0</v>
      </c>
      <c r="BE502" s="146">
        <f>IF(AZ502=5,G502,0)</f>
        <v>0</v>
      </c>
      <c r="CA502" s="170">
        <v>1</v>
      </c>
      <c r="CB502" s="170">
        <v>1</v>
      </c>
      <c r="CZ502" s="146">
        <v>1.837</v>
      </c>
    </row>
    <row r="503" spans="1:104">
      <c r="A503" s="177"/>
      <c r="B503" s="179"/>
      <c r="C503" s="295" t="s">
        <v>503</v>
      </c>
      <c r="D503" s="296"/>
      <c r="E503" s="180">
        <v>1.52</v>
      </c>
      <c r="F503" s="181"/>
      <c r="G503" s="182"/>
      <c r="M503" s="178" t="s">
        <v>503</v>
      </c>
      <c r="O503" s="170"/>
    </row>
    <row r="504" spans="1:104">
      <c r="A504" s="177"/>
      <c r="B504" s="179"/>
      <c r="C504" s="295" t="s">
        <v>504</v>
      </c>
      <c r="D504" s="296"/>
      <c r="E504" s="180">
        <v>1.27</v>
      </c>
      <c r="F504" s="181"/>
      <c r="G504" s="182"/>
      <c r="M504" s="178" t="s">
        <v>504</v>
      </c>
      <c r="O504" s="170"/>
    </row>
    <row r="505" spans="1:104">
      <c r="A505" s="177"/>
      <c r="B505" s="179"/>
      <c r="C505" s="295" t="s">
        <v>505</v>
      </c>
      <c r="D505" s="296"/>
      <c r="E505" s="180">
        <v>0.31</v>
      </c>
      <c r="F505" s="181"/>
      <c r="G505" s="182"/>
      <c r="M505" s="178" t="s">
        <v>505</v>
      </c>
      <c r="O505" s="170"/>
    </row>
    <row r="506" spans="1:104">
      <c r="A506" s="177"/>
      <c r="B506" s="179"/>
      <c r="C506" s="295" t="s">
        <v>506</v>
      </c>
      <c r="D506" s="296"/>
      <c r="E506" s="180">
        <v>0.85</v>
      </c>
      <c r="F506" s="181"/>
      <c r="G506" s="182"/>
      <c r="M506" s="178" t="s">
        <v>506</v>
      </c>
      <c r="O506" s="170"/>
    </row>
    <row r="507" spans="1:104">
      <c r="A507" s="177"/>
      <c r="B507" s="179"/>
      <c r="C507" s="295" t="s">
        <v>507</v>
      </c>
      <c r="D507" s="296"/>
      <c r="E507" s="180">
        <v>0.48</v>
      </c>
      <c r="F507" s="181"/>
      <c r="G507" s="182"/>
      <c r="M507" s="178" t="s">
        <v>507</v>
      </c>
      <c r="O507" s="170"/>
    </row>
    <row r="508" spans="1:104">
      <c r="A508" s="177"/>
      <c r="B508" s="179"/>
      <c r="C508" s="295" t="s">
        <v>508</v>
      </c>
      <c r="D508" s="296"/>
      <c r="E508" s="180">
        <v>2.23</v>
      </c>
      <c r="F508" s="181"/>
      <c r="G508" s="182"/>
      <c r="M508" s="178" t="s">
        <v>508</v>
      </c>
      <c r="O508" s="170"/>
    </row>
    <row r="509" spans="1:104">
      <c r="A509" s="177"/>
      <c r="B509" s="179"/>
      <c r="C509" s="295" t="s">
        <v>509</v>
      </c>
      <c r="D509" s="296"/>
      <c r="E509" s="180">
        <v>0.63</v>
      </c>
      <c r="F509" s="181"/>
      <c r="G509" s="182"/>
      <c r="M509" s="178" t="s">
        <v>509</v>
      </c>
      <c r="O509" s="170"/>
    </row>
    <row r="510" spans="1:104">
      <c r="A510" s="177"/>
      <c r="B510" s="179"/>
      <c r="C510" s="295" t="s">
        <v>510</v>
      </c>
      <c r="D510" s="296"/>
      <c r="E510" s="180">
        <v>0.32</v>
      </c>
      <c r="F510" s="181"/>
      <c r="G510" s="182"/>
      <c r="M510" s="178" t="s">
        <v>510</v>
      </c>
      <c r="O510" s="170"/>
    </row>
    <row r="511" spans="1:104">
      <c r="A511" s="177"/>
      <c r="B511" s="179"/>
      <c r="C511" s="295" t="s">
        <v>511</v>
      </c>
      <c r="D511" s="296"/>
      <c r="E511" s="180">
        <v>0.33</v>
      </c>
      <c r="F511" s="181"/>
      <c r="G511" s="182"/>
      <c r="M511" s="178" t="s">
        <v>511</v>
      </c>
      <c r="O511" s="170"/>
    </row>
    <row r="512" spans="1:104">
      <c r="A512" s="177"/>
      <c r="B512" s="179"/>
      <c r="C512" s="295" t="s">
        <v>512</v>
      </c>
      <c r="D512" s="296"/>
      <c r="E512" s="180">
        <v>2.16</v>
      </c>
      <c r="F512" s="181"/>
      <c r="G512" s="182"/>
      <c r="M512" s="178" t="s">
        <v>512</v>
      </c>
      <c r="O512" s="170"/>
    </row>
    <row r="513" spans="1:104">
      <c r="A513" s="177"/>
      <c r="B513" s="179"/>
      <c r="C513" s="295" t="s">
        <v>513</v>
      </c>
      <c r="D513" s="296"/>
      <c r="E513" s="180">
        <v>1.33</v>
      </c>
      <c r="F513" s="181"/>
      <c r="G513" s="182"/>
      <c r="M513" s="178" t="s">
        <v>513</v>
      </c>
      <c r="O513" s="170"/>
    </row>
    <row r="514" spans="1:104">
      <c r="A514" s="171">
        <v>79</v>
      </c>
      <c r="B514" s="172" t="s">
        <v>545</v>
      </c>
      <c r="C514" s="173" t="s">
        <v>546</v>
      </c>
      <c r="D514" s="174" t="s">
        <v>130</v>
      </c>
      <c r="E514" s="175">
        <v>11.025</v>
      </c>
      <c r="F514" s="175">
        <v>0</v>
      </c>
      <c r="G514" s="176">
        <f>E514*F514</f>
        <v>0</v>
      </c>
      <c r="O514" s="170">
        <v>2</v>
      </c>
      <c r="AA514" s="146">
        <v>1</v>
      </c>
      <c r="AB514" s="146">
        <v>7</v>
      </c>
      <c r="AC514" s="146">
        <v>7</v>
      </c>
      <c r="AZ514" s="146">
        <v>1</v>
      </c>
      <c r="BA514" s="146">
        <f>IF(AZ514=1,G514,0)</f>
        <v>0</v>
      </c>
      <c r="BB514" s="146">
        <f>IF(AZ514=2,G514,0)</f>
        <v>0</v>
      </c>
      <c r="BC514" s="146">
        <f>IF(AZ514=3,G514,0)</f>
        <v>0</v>
      </c>
      <c r="BD514" s="146">
        <f>IF(AZ514=4,G514,0)</f>
        <v>0</v>
      </c>
      <c r="BE514" s="146">
        <f>IF(AZ514=5,G514,0)</f>
        <v>0</v>
      </c>
      <c r="CA514" s="170">
        <v>1</v>
      </c>
      <c r="CB514" s="170">
        <v>7</v>
      </c>
      <c r="CZ514" s="146">
        <v>0</v>
      </c>
    </row>
    <row r="515" spans="1:104">
      <c r="A515" s="177"/>
      <c r="B515" s="179"/>
      <c r="C515" s="295" t="s">
        <v>131</v>
      </c>
      <c r="D515" s="296"/>
      <c r="E515" s="180">
        <v>9.4</v>
      </c>
      <c r="F515" s="181"/>
      <c r="G515" s="182"/>
      <c r="M515" s="178" t="s">
        <v>131</v>
      </c>
      <c r="O515" s="170"/>
    </row>
    <row r="516" spans="1:104">
      <c r="A516" s="177"/>
      <c r="B516" s="179"/>
      <c r="C516" s="295" t="s">
        <v>132</v>
      </c>
      <c r="D516" s="296"/>
      <c r="E516" s="180">
        <v>1.625</v>
      </c>
      <c r="F516" s="181"/>
      <c r="G516" s="182"/>
      <c r="M516" s="178" t="s">
        <v>132</v>
      </c>
      <c r="O516" s="170"/>
    </row>
    <row r="517" spans="1:104">
      <c r="A517" s="171">
        <v>80</v>
      </c>
      <c r="B517" s="172" t="s">
        <v>547</v>
      </c>
      <c r="C517" s="173" t="s">
        <v>548</v>
      </c>
      <c r="D517" s="174" t="s">
        <v>130</v>
      </c>
      <c r="E517" s="175">
        <v>10.845000000000001</v>
      </c>
      <c r="F517" s="175">
        <v>0</v>
      </c>
      <c r="G517" s="176">
        <f>E517*F517</f>
        <v>0</v>
      </c>
      <c r="O517" s="170">
        <v>2</v>
      </c>
      <c r="AA517" s="146">
        <v>1</v>
      </c>
      <c r="AB517" s="146">
        <v>1</v>
      </c>
      <c r="AC517" s="146">
        <v>1</v>
      </c>
      <c r="AZ517" s="146">
        <v>1</v>
      </c>
      <c r="BA517" s="146">
        <f>IF(AZ517=1,G517,0)</f>
        <v>0</v>
      </c>
      <c r="BB517" s="146">
        <f>IF(AZ517=2,G517,0)</f>
        <v>0</v>
      </c>
      <c r="BC517" s="146">
        <f>IF(AZ517=3,G517,0)</f>
        <v>0</v>
      </c>
      <c r="BD517" s="146">
        <f>IF(AZ517=4,G517,0)</f>
        <v>0</v>
      </c>
      <c r="BE517" s="146">
        <f>IF(AZ517=5,G517,0)</f>
        <v>0</v>
      </c>
      <c r="CA517" s="170">
        <v>1</v>
      </c>
      <c r="CB517" s="170">
        <v>1</v>
      </c>
      <c r="CZ517" s="146">
        <v>0.1231</v>
      </c>
    </row>
    <row r="518" spans="1:104">
      <c r="A518" s="177"/>
      <c r="B518" s="179"/>
      <c r="C518" s="295" t="s">
        <v>549</v>
      </c>
      <c r="D518" s="296"/>
      <c r="E518" s="180">
        <v>0</v>
      </c>
      <c r="F518" s="181"/>
      <c r="G518" s="182"/>
      <c r="M518" s="178" t="s">
        <v>549</v>
      </c>
      <c r="O518" s="170"/>
    </row>
    <row r="519" spans="1:104">
      <c r="A519" s="177"/>
      <c r="B519" s="179"/>
      <c r="C519" s="295" t="s">
        <v>550</v>
      </c>
      <c r="D519" s="296"/>
      <c r="E519" s="180">
        <v>0.35399999999999998</v>
      </c>
      <c r="F519" s="181"/>
      <c r="G519" s="182"/>
      <c r="M519" s="178" t="s">
        <v>550</v>
      </c>
      <c r="O519" s="170"/>
    </row>
    <row r="520" spans="1:104">
      <c r="A520" s="177"/>
      <c r="B520" s="179"/>
      <c r="C520" s="295" t="s">
        <v>551</v>
      </c>
      <c r="D520" s="296"/>
      <c r="E520" s="180">
        <v>0.39600000000000002</v>
      </c>
      <c r="F520" s="181"/>
      <c r="G520" s="182"/>
      <c r="M520" s="178" t="s">
        <v>551</v>
      </c>
      <c r="O520" s="170"/>
    </row>
    <row r="521" spans="1:104">
      <c r="A521" s="177"/>
      <c r="B521" s="179"/>
      <c r="C521" s="295" t="s">
        <v>552</v>
      </c>
      <c r="D521" s="296"/>
      <c r="E521" s="180">
        <v>0.45900000000000002</v>
      </c>
      <c r="F521" s="181"/>
      <c r="G521" s="182"/>
      <c r="M521" s="178" t="s">
        <v>552</v>
      </c>
      <c r="O521" s="170"/>
    </row>
    <row r="522" spans="1:104">
      <c r="A522" s="177"/>
      <c r="B522" s="179"/>
      <c r="C522" s="295" t="s">
        <v>553</v>
      </c>
      <c r="D522" s="296"/>
      <c r="E522" s="180">
        <v>0.40500000000000003</v>
      </c>
      <c r="F522" s="181"/>
      <c r="G522" s="182"/>
      <c r="M522" s="178" t="s">
        <v>553</v>
      </c>
      <c r="O522" s="170"/>
    </row>
    <row r="523" spans="1:104">
      <c r="A523" s="177"/>
      <c r="B523" s="179"/>
      <c r="C523" s="295" t="s">
        <v>554</v>
      </c>
      <c r="D523" s="296"/>
      <c r="E523" s="180">
        <v>0.39900000000000002</v>
      </c>
      <c r="F523" s="181"/>
      <c r="G523" s="182"/>
      <c r="M523" s="178" t="s">
        <v>554</v>
      </c>
      <c r="O523" s="170"/>
    </row>
    <row r="524" spans="1:104">
      <c r="A524" s="177"/>
      <c r="B524" s="179"/>
      <c r="C524" s="295" t="s">
        <v>555</v>
      </c>
      <c r="D524" s="296"/>
      <c r="E524" s="180">
        <v>0.40500000000000003</v>
      </c>
      <c r="F524" s="181"/>
      <c r="G524" s="182"/>
      <c r="M524" s="178" t="s">
        <v>555</v>
      </c>
      <c r="O524" s="170"/>
    </row>
    <row r="525" spans="1:104">
      <c r="A525" s="177"/>
      <c r="B525" s="179"/>
      <c r="C525" s="295" t="s">
        <v>556</v>
      </c>
      <c r="D525" s="296"/>
      <c r="E525" s="180">
        <v>0.39600000000000002</v>
      </c>
      <c r="F525" s="181"/>
      <c r="G525" s="182"/>
      <c r="M525" s="178" t="s">
        <v>556</v>
      </c>
      <c r="O525" s="170"/>
    </row>
    <row r="526" spans="1:104">
      <c r="A526" s="177"/>
      <c r="B526" s="179"/>
      <c r="C526" s="295" t="s">
        <v>557</v>
      </c>
      <c r="D526" s="296"/>
      <c r="E526" s="180">
        <v>0.36599999999999999</v>
      </c>
      <c r="F526" s="181"/>
      <c r="G526" s="182"/>
      <c r="M526" s="178" t="s">
        <v>557</v>
      </c>
      <c r="O526" s="170"/>
    </row>
    <row r="527" spans="1:104">
      <c r="A527" s="177"/>
      <c r="B527" s="179"/>
      <c r="C527" s="295" t="s">
        <v>558</v>
      </c>
      <c r="D527" s="296"/>
      <c r="E527" s="180">
        <v>0.39</v>
      </c>
      <c r="F527" s="181"/>
      <c r="G527" s="182"/>
      <c r="M527" s="178" t="s">
        <v>558</v>
      </c>
      <c r="O527" s="170"/>
    </row>
    <row r="528" spans="1:104">
      <c r="A528" s="177"/>
      <c r="B528" s="179"/>
      <c r="C528" s="295" t="s">
        <v>559</v>
      </c>
      <c r="D528" s="296"/>
      <c r="E528" s="180">
        <v>0.63</v>
      </c>
      <c r="F528" s="181"/>
      <c r="G528" s="182"/>
      <c r="M528" s="178" t="s">
        <v>559</v>
      </c>
      <c r="O528" s="170"/>
    </row>
    <row r="529" spans="1:104">
      <c r="A529" s="177"/>
      <c r="B529" s="179"/>
      <c r="C529" s="295" t="s">
        <v>560</v>
      </c>
      <c r="D529" s="296"/>
      <c r="E529" s="180">
        <v>0.73499999999999999</v>
      </c>
      <c r="F529" s="181"/>
      <c r="G529" s="182"/>
      <c r="M529" s="178" t="s">
        <v>560</v>
      </c>
      <c r="O529" s="170"/>
    </row>
    <row r="530" spans="1:104">
      <c r="A530" s="177"/>
      <c r="B530" s="179"/>
      <c r="C530" s="295" t="s">
        <v>561</v>
      </c>
      <c r="D530" s="296"/>
      <c r="E530" s="180">
        <v>0.76500000000000001</v>
      </c>
      <c r="F530" s="181"/>
      <c r="G530" s="182"/>
      <c r="M530" s="178" t="s">
        <v>561</v>
      </c>
      <c r="O530" s="170"/>
    </row>
    <row r="531" spans="1:104">
      <c r="A531" s="177"/>
      <c r="B531" s="179"/>
      <c r="C531" s="295" t="s">
        <v>562</v>
      </c>
      <c r="D531" s="296"/>
      <c r="E531" s="180">
        <v>0.65</v>
      </c>
      <c r="F531" s="181"/>
      <c r="G531" s="182"/>
      <c r="M531" s="178" t="s">
        <v>562</v>
      </c>
      <c r="O531" s="170"/>
    </row>
    <row r="532" spans="1:104">
      <c r="A532" s="177"/>
      <c r="B532" s="179"/>
      <c r="C532" s="295" t="s">
        <v>563</v>
      </c>
      <c r="D532" s="296"/>
      <c r="E532" s="180">
        <v>0.39</v>
      </c>
      <c r="F532" s="181"/>
      <c r="G532" s="182"/>
      <c r="M532" s="178" t="s">
        <v>563</v>
      </c>
      <c r="O532" s="170"/>
    </row>
    <row r="533" spans="1:104">
      <c r="A533" s="177"/>
      <c r="B533" s="179"/>
      <c r="C533" s="295" t="s">
        <v>564</v>
      </c>
      <c r="D533" s="296"/>
      <c r="E533" s="180">
        <v>0.39</v>
      </c>
      <c r="F533" s="181"/>
      <c r="G533" s="182"/>
      <c r="M533" s="178" t="s">
        <v>564</v>
      </c>
      <c r="O533" s="170"/>
    </row>
    <row r="534" spans="1:104">
      <c r="A534" s="177"/>
      <c r="B534" s="179"/>
      <c r="C534" s="295" t="s">
        <v>565</v>
      </c>
      <c r="D534" s="296"/>
      <c r="E534" s="180">
        <v>0.5</v>
      </c>
      <c r="F534" s="181"/>
      <c r="G534" s="182"/>
      <c r="M534" s="178" t="s">
        <v>565</v>
      </c>
      <c r="O534" s="170"/>
    </row>
    <row r="535" spans="1:104">
      <c r="A535" s="177"/>
      <c r="B535" s="179"/>
      <c r="C535" s="295" t="s">
        <v>566</v>
      </c>
      <c r="D535" s="296"/>
      <c r="E535" s="180">
        <v>0.625</v>
      </c>
      <c r="F535" s="181"/>
      <c r="G535" s="182"/>
      <c r="M535" s="178" t="s">
        <v>566</v>
      </c>
      <c r="O535" s="170"/>
    </row>
    <row r="536" spans="1:104">
      <c r="A536" s="177"/>
      <c r="B536" s="179"/>
      <c r="C536" s="295" t="s">
        <v>567</v>
      </c>
      <c r="D536" s="296"/>
      <c r="E536" s="180">
        <v>0.69</v>
      </c>
      <c r="F536" s="181"/>
      <c r="G536" s="182"/>
      <c r="M536" s="178" t="s">
        <v>567</v>
      </c>
      <c r="O536" s="170"/>
    </row>
    <row r="537" spans="1:104">
      <c r="A537" s="177"/>
      <c r="B537" s="179"/>
      <c r="C537" s="295" t="s">
        <v>568</v>
      </c>
      <c r="D537" s="296"/>
      <c r="E537" s="180">
        <v>0.75</v>
      </c>
      <c r="F537" s="181"/>
      <c r="G537" s="182"/>
      <c r="M537" s="178" t="s">
        <v>568</v>
      </c>
      <c r="O537" s="170"/>
    </row>
    <row r="538" spans="1:104">
      <c r="A538" s="177"/>
      <c r="B538" s="179"/>
      <c r="C538" s="295" t="s">
        <v>569</v>
      </c>
      <c r="D538" s="296"/>
      <c r="E538" s="180">
        <v>0.6</v>
      </c>
      <c r="F538" s="181"/>
      <c r="G538" s="182"/>
      <c r="M538" s="178" t="s">
        <v>569</v>
      </c>
      <c r="O538" s="170"/>
    </row>
    <row r="539" spans="1:104">
      <c r="A539" s="177"/>
      <c r="B539" s="179"/>
      <c r="C539" s="295" t="s">
        <v>570</v>
      </c>
      <c r="D539" s="296"/>
      <c r="E539" s="180">
        <v>0.55000000000000004</v>
      </c>
      <c r="F539" s="181"/>
      <c r="G539" s="182"/>
      <c r="M539" s="178" t="s">
        <v>570</v>
      </c>
      <c r="O539" s="170"/>
    </row>
    <row r="540" spans="1:104">
      <c r="A540" s="183"/>
      <c r="B540" s="184" t="s">
        <v>77</v>
      </c>
      <c r="C540" s="185" t="str">
        <f>CONCATENATE(B426," ",C426)</f>
        <v>63 Podlahy a podlahové konstrukce</v>
      </c>
      <c r="D540" s="186"/>
      <c r="E540" s="187"/>
      <c r="F540" s="188"/>
      <c r="G540" s="189">
        <f>SUM(G426:G539)</f>
        <v>0</v>
      </c>
      <c r="O540" s="170">
        <v>4</v>
      </c>
      <c r="BA540" s="190">
        <f>SUM(BA426:BA539)</f>
        <v>0</v>
      </c>
      <c r="BB540" s="190">
        <f>SUM(BB426:BB539)</f>
        <v>0</v>
      </c>
      <c r="BC540" s="190">
        <f>SUM(BC426:BC539)</f>
        <v>0</v>
      </c>
      <c r="BD540" s="190">
        <f>SUM(BD426:BD539)</f>
        <v>0</v>
      </c>
      <c r="BE540" s="190">
        <f>SUM(BE426:BE539)</f>
        <v>0</v>
      </c>
    </row>
    <row r="541" spans="1:104">
      <c r="A541" s="163" t="s">
        <v>73</v>
      </c>
      <c r="B541" s="164" t="s">
        <v>571</v>
      </c>
      <c r="C541" s="165" t="s">
        <v>572</v>
      </c>
      <c r="D541" s="166"/>
      <c r="E541" s="167"/>
      <c r="F541" s="167"/>
      <c r="G541" s="168"/>
      <c r="H541" s="169"/>
      <c r="I541" s="169"/>
      <c r="O541" s="170">
        <v>1</v>
      </c>
    </row>
    <row r="542" spans="1:104" ht="22.5">
      <c r="A542" s="171">
        <v>81</v>
      </c>
      <c r="B542" s="172" t="s">
        <v>573</v>
      </c>
      <c r="C542" s="173" t="s">
        <v>574</v>
      </c>
      <c r="D542" s="174" t="s">
        <v>137</v>
      </c>
      <c r="E542" s="175">
        <v>6</v>
      </c>
      <c r="F542" s="175">
        <v>0</v>
      </c>
      <c r="G542" s="176">
        <f>E542*F542</f>
        <v>0</v>
      </c>
      <c r="O542" s="170">
        <v>2</v>
      </c>
      <c r="AA542" s="146">
        <v>1</v>
      </c>
      <c r="AB542" s="146">
        <v>1</v>
      </c>
      <c r="AC542" s="146">
        <v>1</v>
      </c>
      <c r="AZ542" s="146">
        <v>1</v>
      </c>
      <c r="BA542" s="146">
        <f>IF(AZ542=1,G542,0)</f>
        <v>0</v>
      </c>
      <c r="BB542" s="146">
        <f>IF(AZ542=2,G542,0)</f>
        <v>0</v>
      </c>
      <c r="BC542" s="146">
        <f>IF(AZ542=3,G542,0)</f>
        <v>0</v>
      </c>
      <c r="BD542" s="146">
        <f>IF(AZ542=4,G542,0)</f>
        <v>0</v>
      </c>
      <c r="BE542" s="146">
        <f>IF(AZ542=5,G542,0)</f>
        <v>0</v>
      </c>
      <c r="CA542" s="170">
        <v>1</v>
      </c>
      <c r="CB542" s="170">
        <v>1</v>
      </c>
      <c r="CZ542" s="146">
        <v>3.0550000000000001E-2</v>
      </c>
    </row>
    <row r="543" spans="1:104">
      <c r="A543" s="177"/>
      <c r="B543" s="179"/>
      <c r="C543" s="295" t="s">
        <v>575</v>
      </c>
      <c r="D543" s="296"/>
      <c r="E543" s="180">
        <v>0</v>
      </c>
      <c r="F543" s="181"/>
      <c r="G543" s="182"/>
      <c r="M543" s="178" t="s">
        <v>575</v>
      </c>
      <c r="O543" s="170"/>
    </row>
    <row r="544" spans="1:104">
      <c r="A544" s="177"/>
      <c r="B544" s="179"/>
      <c r="C544" s="295" t="s">
        <v>576</v>
      </c>
      <c r="D544" s="296"/>
      <c r="E544" s="180">
        <v>1</v>
      </c>
      <c r="F544" s="181"/>
      <c r="G544" s="182"/>
      <c r="M544" s="178" t="s">
        <v>576</v>
      </c>
      <c r="O544" s="170"/>
    </row>
    <row r="545" spans="1:104">
      <c r="A545" s="177"/>
      <c r="B545" s="179"/>
      <c r="C545" s="295" t="s">
        <v>577</v>
      </c>
      <c r="D545" s="296"/>
      <c r="E545" s="180">
        <v>1</v>
      </c>
      <c r="F545" s="181"/>
      <c r="G545" s="182"/>
      <c r="M545" s="178" t="s">
        <v>577</v>
      </c>
      <c r="O545" s="170"/>
    </row>
    <row r="546" spans="1:104">
      <c r="A546" s="177"/>
      <c r="B546" s="179"/>
      <c r="C546" s="295" t="s">
        <v>578</v>
      </c>
      <c r="D546" s="296"/>
      <c r="E546" s="180">
        <v>1</v>
      </c>
      <c r="F546" s="181"/>
      <c r="G546" s="182"/>
      <c r="M546" s="178" t="s">
        <v>578</v>
      </c>
      <c r="O546" s="170"/>
    </row>
    <row r="547" spans="1:104">
      <c r="A547" s="177"/>
      <c r="B547" s="179"/>
      <c r="C547" s="295" t="s">
        <v>579</v>
      </c>
      <c r="D547" s="296"/>
      <c r="E547" s="180">
        <v>1</v>
      </c>
      <c r="F547" s="181"/>
      <c r="G547" s="182"/>
      <c r="M547" s="178" t="s">
        <v>579</v>
      </c>
      <c r="O547" s="170"/>
    </row>
    <row r="548" spans="1:104">
      <c r="A548" s="177"/>
      <c r="B548" s="179"/>
      <c r="C548" s="295" t="s">
        <v>580</v>
      </c>
      <c r="D548" s="296"/>
      <c r="E548" s="180">
        <v>2</v>
      </c>
      <c r="F548" s="181"/>
      <c r="G548" s="182"/>
      <c r="M548" s="178" t="s">
        <v>580</v>
      </c>
      <c r="O548" s="170"/>
    </row>
    <row r="549" spans="1:104" ht="22.5">
      <c r="A549" s="171">
        <v>82</v>
      </c>
      <c r="B549" s="172" t="s">
        <v>573</v>
      </c>
      <c r="C549" s="173" t="s">
        <v>581</v>
      </c>
      <c r="D549" s="174" t="s">
        <v>137</v>
      </c>
      <c r="E549" s="175">
        <v>5</v>
      </c>
      <c r="F549" s="175">
        <v>0</v>
      </c>
      <c r="G549" s="176">
        <f>E549*F549</f>
        <v>0</v>
      </c>
      <c r="O549" s="170">
        <v>2</v>
      </c>
      <c r="AA549" s="146">
        <v>1</v>
      </c>
      <c r="AB549" s="146">
        <v>1</v>
      </c>
      <c r="AC549" s="146">
        <v>1</v>
      </c>
      <c r="AZ549" s="146">
        <v>1</v>
      </c>
      <c r="BA549" s="146">
        <f>IF(AZ549=1,G549,0)</f>
        <v>0</v>
      </c>
      <c r="BB549" s="146">
        <f>IF(AZ549=2,G549,0)</f>
        <v>0</v>
      </c>
      <c r="BC549" s="146">
        <f>IF(AZ549=3,G549,0)</f>
        <v>0</v>
      </c>
      <c r="BD549" s="146">
        <f>IF(AZ549=4,G549,0)</f>
        <v>0</v>
      </c>
      <c r="BE549" s="146">
        <f>IF(AZ549=5,G549,0)</f>
        <v>0</v>
      </c>
      <c r="CA549" s="170">
        <v>1</v>
      </c>
      <c r="CB549" s="170">
        <v>1</v>
      </c>
      <c r="CZ549" s="146">
        <v>3.083E-2</v>
      </c>
    </row>
    <row r="550" spans="1:104">
      <c r="A550" s="177"/>
      <c r="B550" s="179"/>
      <c r="C550" s="295" t="s">
        <v>582</v>
      </c>
      <c r="D550" s="296"/>
      <c r="E550" s="180">
        <v>0</v>
      </c>
      <c r="F550" s="181"/>
      <c r="G550" s="182"/>
      <c r="M550" s="178" t="s">
        <v>582</v>
      </c>
      <c r="O550" s="170"/>
    </row>
    <row r="551" spans="1:104">
      <c r="A551" s="177"/>
      <c r="B551" s="179"/>
      <c r="C551" s="295" t="s">
        <v>583</v>
      </c>
      <c r="D551" s="296"/>
      <c r="E551" s="180">
        <v>1</v>
      </c>
      <c r="F551" s="181"/>
      <c r="G551" s="182"/>
      <c r="M551" s="178" t="s">
        <v>583</v>
      </c>
      <c r="O551" s="170"/>
    </row>
    <row r="552" spans="1:104">
      <c r="A552" s="177"/>
      <c r="B552" s="179"/>
      <c r="C552" s="295" t="s">
        <v>584</v>
      </c>
      <c r="D552" s="296"/>
      <c r="E552" s="180">
        <v>1</v>
      </c>
      <c r="F552" s="181"/>
      <c r="G552" s="182"/>
      <c r="M552" s="178" t="s">
        <v>584</v>
      </c>
      <c r="O552" s="170"/>
    </row>
    <row r="553" spans="1:104">
      <c r="A553" s="177"/>
      <c r="B553" s="179"/>
      <c r="C553" s="295" t="s">
        <v>585</v>
      </c>
      <c r="D553" s="296"/>
      <c r="E553" s="180">
        <v>1</v>
      </c>
      <c r="F553" s="181"/>
      <c r="G553" s="182"/>
      <c r="M553" s="178" t="s">
        <v>585</v>
      </c>
      <c r="O553" s="170"/>
    </row>
    <row r="554" spans="1:104">
      <c r="A554" s="177"/>
      <c r="B554" s="179"/>
      <c r="C554" s="295" t="s">
        <v>586</v>
      </c>
      <c r="D554" s="296"/>
      <c r="E554" s="180">
        <v>1</v>
      </c>
      <c r="F554" s="181"/>
      <c r="G554" s="182"/>
      <c r="M554" s="178" t="s">
        <v>586</v>
      </c>
      <c r="O554" s="170"/>
    </row>
    <row r="555" spans="1:104">
      <c r="A555" s="177"/>
      <c r="B555" s="179"/>
      <c r="C555" s="295" t="s">
        <v>587</v>
      </c>
      <c r="D555" s="296"/>
      <c r="E555" s="180">
        <v>1</v>
      </c>
      <c r="F555" s="181"/>
      <c r="G555" s="182"/>
      <c r="M555" s="178" t="s">
        <v>587</v>
      </c>
      <c r="O555" s="170"/>
    </row>
    <row r="556" spans="1:104" ht="22.5">
      <c r="A556" s="171">
        <v>83</v>
      </c>
      <c r="B556" s="172" t="s">
        <v>573</v>
      </c>
      <c r="C556" s="173" t="s">
        <v>588</v>
      </c>
      <c r="D556" s="174" t="s">
        <v>137</v>
      </c>
      <c r="E556" s="175">
        <v>1</v>
      </c>
      <c r="F556" s="175">
        <v>0</v>
      </c>
      <c r="G556" s="176">
        <f>E556*F556</f>
        <v>0</v>
      </c>
      <c r="O556" s="170">
        <v>2</v>
      </c>
      <c r="AA556" s="146">
        <v>1</v>
      </c>
      <c r="AB556" s="146">
        <v>1</v>
      </c>
      <c r="AC556" s="146">
        <v>1</v>
      </c>
      <c r="AZ556" s="146">
        <v>1</v>
      </c>
      <c r="BA556" s="146">
        <f>IF(AZ556=1,G556,0)</f>
        <v>0</v>
      </c>
      <c r="BB556" s="146">
        <f>IF(AZ556=2,G556,0)</f>
        <v>0</v>
      </c>
      <c r="BC556" s="146">
        <f>IF(AZ556=3,G556,0)</f>
        <v>0</v>
      </c>
      <c r="BD556" s="146">
        <f>IF(AZ556=4,G556,0)</f>
        <v>0</v>
      </c>
      <c r="BE556" s="146">
        <f>IF(AZ556=5,G556,0)</f>
        <v>0</v>
      </c>
      <c r="CA556" s="170">
        <v>1</v>
      </c>
      <c r="CB556" s="170">
        <v>1</v>
      </c>
      <c r="CZ556" s="146">
        <v>2.8969999999999999E-2</v>
      </c>
    </row>
    <row r="557" spans="1:104">
      <c r="A557" s="177"/>
      <c r="B557" s="179"/>
      <c r="C557" s="295" t="s">
        <v>589</v>
      </c>
      <c r="D557" s="296"/>
      <c r="E557" s="180">
        <v>0</v>
      </c>
      <c r="F557" s="181"/>
      <c r="G557" s="182"/>
      <c r="M557" s="178" t="s">
        <v>589</v>
      </c>
      <c r="O557" s="170"/>
    </row>
    <row r="558" spans="1:104">
      <c r="A558" s="177"/>
      <c r="B558" s="179"/>
      <c r="C558" s="295" t="s">
        <v>590</v>
      </c>
      <c r="D558" s="296"/>
      <c r="E558" s="180">
        <v>1</v>
      </c>
      <c r="F558" s="181"/>
      <c r="G558" s="182"/>
      <c r="M558" s="178" t="s">
        <v>590</v>
      </c>
      <c r="O558" s="170"/>
    </row>
    <row r="559" spans="1:104" ht="22.5">
      <c r="A559" s="171">
        <v>84</v>
      </c>
      <c r="B559" s="172" t="s">
        <v>591</v>
      </c>
      <c r="C559" s="173" t="s">
        <v>592</v>
      </c>
      <c r="D559" s="174" t="s">
        <v>137</v>
      </c>
      <c r="E559" s="175">
        <v>5</v>
      </c>
      <c r="F559" s="175">
        <v>0</v>
      </c>
      <c r="G559" s="176">
        <f>E559*F559</f>
        <v>0</v>
      </c>
      <c r="O559" s="170">
        <v>2</v>
      </c>
      <c r="AA559" s="146">
        <v>1</v>
      </c>
      <c r="AB559" s="146">
        <v>1</v>
      </c>
      <c r="AC559" s="146">
        <v>1</v>
      </c>
      <c r="AZ559" s="146">
        <v>1</v>
      </c>
      <c r="BA559" s="146">
        <f>IF(AZ559=1,G559,0)</f>
        <v>0</v>
      </c>
      <c r="BB559" s="146">
        <f>IF(AZ559=2,G559,0)</f>
        <v>0</v>
      </c>
      <c r="BC559" s="146">
        <f>IF(AZ559=3,G559,0)</f>
        <v>0</v>
      </c>
      <c r="BD559" s="146">
        <f>IF(AZ559=4,G559,0)</f>
        <v>0</v>
      </c>
      <c r="BE559" s="146">
        <f>IF(AZ559=5,G559,0)</f>
        <v>0</v>
      </c>
      <c r="CA559" s="170">
        <v>1</v>
      </c>
      <c r="CB559" s="170">
        <v>1</v>
      </c>
      <c r="CZ559" s="146">
        <v>6.4009999999999997E-2</v>
      </c>
    </row>
    <row r="560" spans="1:104">
      <c r="A560" s="177"/>
      <c r="B560" s="179"/>
      <c r="C560" s="295" t="s">
        <v>593</v>
      </c>
      <c r="D560" s="296"/>
      <c r="E560" s="180">
        <v>0</v>
      </c>
      <c r="F560" s="181"/>
      <c r="G560" s="182"/>
      <c r="M560" s="178" t="s">
        <v>593</v>
      </c>
      <c r="O560" s="170"/>
    </row>
    <row r="561" spans="1:104">
      <c r="A561" s="177"/>
      <c r="B561" s="179"/>
      <c r="C561" s="295" t="s">
        <v>594</v>
      </c>
      <c r="D561" s="296"/>
      <c r="E561" s="180">
        <v>1</v>
      </c>
      <c r="F561" s="181"/>
      <c r="G561" s="182"/>
      <c r="M561" s="178" t="s">
        <v>594</v>
      </c>
      <c r="O561" s="170"/>
    </row>
    <row r="562" spans="1:104">
      <c r="A562" s="177"/>
      <c r="B562" s="179"/>
      <c r="C562" s="295" t="s">
        <v>595</v>
      </c>
      <c r="D562" s="296"/>
      <c r="E562" s="180">
        <v>1</v>
      </c>
      <c r="F562" s="181"/>
      <c r="G562" s="182"/>
      <c r="M562" s="178" t="s">
        <v>595</v>
      </c>
      <c r="O562" s="170"/>
    </row>
    <row r="563" spans="1:104">
      <c r="A563" s="177"/>
      <c r="B563" s="179"/>
      <c r="C563" s="295" t="s">
        <v>596</v>
      </c>
      <c r="D563" s="296"/>
      <c r="E563" s="180">
        <v>1</v>
      </c>
      <c r="F563" s="181"/>
      <c r="G563" s="182"/>
      <c r="M563" s="178" t="s">
        <v>596</v>
      </c>
      <c r="O563" s="170"/>
    </row>
    <row r="564" spans="1:104">
      <c r="A564" s="177"/>
      <c r="B564" s="179"/>
      <c r="C564" s="295" t="s">
        <v>597</v>
      </c>
      <c r="D564" s="296"/>
      <c r="E564" s="180">
        <v>1</v>
      </c>
      <c r="F564" s="181"/>
      <c r="G564" s="182"/>
      <c r="M564" s="178" t="s">
        <v>597</v>
      </c>
      <c r="O564" s="170"/>
    </row>
    <row r="565" spans="1:104">
      <c r="A565" s="177"/>
      <c r="B565" s="179"/>
      <c r="C565" s="295" t="s">
        <v>598</v>
      </c>
      <c r="D565" s="296"/>
      <c r="E565" s="180">
        <v>1</v>
      </c>
      <c r="F565" s="181"/>
      <c r="G565" s="182"/>
      <c r="M565" s="178" t="s">
        <v>598</v>
      </c>
      <c r="O565" s="170"/>
    </row>
    <row r="566" spans="1:104" ht="22.5">
      <c r="A566" s="171">
        <v>85</v>
      </c>
      <c r="B566" s="172" t="s">
        <v>599</v>
      </c>
      <c r="C566" s="173" t="s">
        <v>600</v>
      </c>
      <c r="D566" s="174" t="s">
        <v>137</v>
      </c>
      <c r="E566" s="175">
        <v>1</v>
      </c>
      <c r="F566" s="175">
        <v>0</v>
      </c>
      <c r="G566" s="176">
        <f>E566*F566</f>
        <v>0</v>
      </c>
      <c r="O566" s="170">
        <v>2</v>
      </c>
      <c r="AA566" s="146">
        <v>1</v>
      </c>
      <c r="AB566" s="146">
        <v>1</v>
      </c>
      <c r="AC566" s="146">
        <v>1</v>
      </c>
      <c r="AZ566" s="146">
        <v>1</v>
      </c>
      <c r="BA566" s="146">
        <f>IF(AZ566=1,G566,0)</f>
        <v>0</v>
      </c>
      <c r="BB566" s="146">
        <f>IF(AZ566=2,G566,0)</f>
        <v>0</v>
      </c>
      <c r="BC566" s="146">
        <f>IF(AZ566=3,G566,0)</f>
        <v>0</v>
      </c>
      <c r="BD566" s="146">
        <f>IF(AZ566=4,G566,0)</f>
        <v>0</v>
      </c>
      <c r="BE566" s="146">
        <f>IF(AZ566=5,G566,0)</f>
        <v>0</v>
      </c>
      <c r="CA566" s="170">
        <v>1</v>
      </c>
      <c r="CB566" s="170">
        <v>1</v>
      </c>
      <c r="CZ566" s="146">
        <v>0.02</v>
      </c>
    </row>
    <row r="567" spans="1:104">
      <c r="A567" s="177"/>
      <c r="B567" s="179"/>
      <c r="C567" s="295" t="s">
        <v>601</v>
      </c>
      <c r="D567" s="296"/>
      <c r="E567" s="180">
        <v>0</v>
      </c>
      <c r="F567" s="181"/>
      <c r="G567" s="182"/>
      <c r="M567" s="178" t="s">
        <v>601</v>
      </c>
      <c r="O567" s="170"/>
    </row>
    <row r="568" spans="1:104">
      <c r="A568" s="177"/>
      <c r="B568" s="179"/>
      <c r="C568" s="295" t="s">
        <v>602</v>
      </c>
      <c r="D568" s="296"/>
      <c r="E568" s="180">
        <v>1</v>
      </c>
      <c r="F568" s="181"/>
      <c r="G568" s="182"/>
      <c r="M568" s="178" t="s">
        <v>602</v>
      </c>
      <c r="O568" s="170"/>
    </row>
    <row r="569" spans="1:104" ht="22.5">
      <c r="A569" s="171">
        <v>86</v>
      </c>
      <c r="B569" s="172" t="s">
        <v>599</v>
      </c>
      <c r="C569" s="173" t="s">
        <v>603</v>
      </c>
      <c r="D569" s="174" t="s">
        <v>137</v>
      </c>
      <c r="E569" s="175">
        <v>1</v>
      </c>
      <c r="F569" s="175">
        <v>0</v>
      </c>
      <c r="G569" s="176">
        <f>E569*F569</f>
        <v>0</v>
      </c>
      <c r="O569" s="170">
        <v>2</v>
      </c>
      <c r="AA569" s="146">
        <v>1</v>
      </c>
      <c r="AB569" s="146">
        <v>1</v>
      </c>
      <c r="AC569" s="146">
        <v>1</v>
      </c>
      <c r="AZ569" s="146">
        <v>1</v>
      </c>
      <c r="BA569" s="146">
        <f>IF(AZ569=1,G569,0)</f>
        <v>0</v>
      </c>
      <c r="BB569" s="146">
        <f>IF(AZ569=2,G569,0)</f>
        <v>0</v>
      </c>
      <c r="BC569" s="146">
        <f>IF(AZ569=3,G569,0)</f>
        <v>0</v>
      </c>
      <c r="BD569" s="146">
        <f>IF(AZ569=4,G569,0)</f>
        <v>0</v>
      </c>
      <c r="BE569" s="146">
        <f>IF(AZ569=5,G569,0)</f>
        <v>0</v>
      </c>
      <c r="CA569" s="170">
        <v>1</v>
      </c>
      <c r="CB569" s="170">
        <v>1</v>
      </c>
      <c r="CZ569" s="146">
        <v>0.02</v>
      </c>
    </row>
    <row r="570" spans="1:104">
      <c r="A570" s="177"/>
      <c r="B570" s="179"/>
      <c r="C570" s="295" t="s">
        <v>604</v>
      </c>
      <c r="D570" s="296"/>
      <c r="E570" s="180">
        <v>1</v>
      </c>
      <c r="F570" s="181"/>
      <c r="G570" s="182"/>
      <c r="M570" s="178" t="s">
        <v>604</v>
      </c>
      <c r="O570" s="170"/>
    </row>
    <row r="571" spans="1:104">
      <c r="A571" s="183"/>
      <c r="B571" s="184" t="s">
        <v>77</v>
      </c>
      <c r="C571" s="185" t="str">
        <f>CONCATENATE(B541," ",C541)</f>
        <v>64 Výplně otvorů</v>
      </c>
      <c r="D571" s="186"/>
      <c r="E571" s="187"/>
      <c r="F571" s="188"/>
      <c r="G571" s="189">
        <f>SUM(G541:G570)</f>
        <v>0</v>
      </c>
      <c r="O571" s="170">
        <v>4</v>
      </c>
      <c r="BA571" s="190">
        <f>SUM(BA541:BA570)</f>
        <v>0</v>
      </c>
      <c r="BB571" s="190">
        <f>SUM(BB541:BB570)</f>
        <v>0</v>
      </c>
      <c r="BC571" s="190">
        <f>SUM(BC541:BC570)</f>
        <v>0</v>
      </c>
      <c r="BD571" s="190">
        <f>SUM(BD541:BD570)</f>
        <v>0</v>
      </c>
      <c r="BE571" s="190">
        <f>SUM(BE541:BE570)</f>
        <v>0</v>
      </c>
    </row>
    <row r="572" spans="1:104">
      <c r="A572" s="163" t="s">
        <v>73</v>
      </c>
      <c r="B572" s="164" t="s">
        <v>605</v>
      </c>
      <c r="C572" s="165" t="s">
        <v>606</v>
      </c>
      <c r="D572" s="166"/>
      <c r="E572" s="167"/>
      <c r="F572" s="167"/>
      <c r="G572" s="168"/>
      <c r="H572" s="169"/>
      <c r="I572" s="169"/>
      <c r="O572" s="170">
        <v>1</v>
      </c>
    </row>
    <row r="573" spans="1:104">
      <c r="A573" s="171">
        <v>87</v>
      </c>
      <c r="B573" s="172" t="s">
        <v>607</v>
      </c>
      <c r="C573" s="173" t="s">
        <v>608</v>
      </c>
      <c r="D573" s="174" t="s">
        <v>137</v>
      </c>
      <c r="E573" s="175">
        <v>2</v>
      </c>
      <c r="F573" s="175">
        <v>0</v>
      </c>
      <c r="G573" s="176">
        <f>E573*F573</f>
        <v>0</v>
      </c>
      <c r="O573" s="170">
        <v>2</v>
      </c>
      <c r="AA573" s="146">
        <v>1</v>
      </c>
      <c r="AB573" s="146">
        <v>1</v>
      </c>
      <c r="AC573" s="146">
        <v>1</v>
      </c>
      <c r="AZ573" s="146">
        <v>1</v>
      </c>
      <c r="BA573" s="146">
        <f>IF(AZ573=1,G573,0)</f>
        <v>0</v>
      </c>
      <c r="BB573" s="146">
        <f>IF(AZ573=2,G573,0)</f>
        <v>0</v>
      </c>
      <c r="BC573" s="146">
        <f>IF(AZ573=3,G573,0)</f>
        <v>0</v>
      </c>
      <c r="BD573" s="146">
        <f>IF(AZ573=4,G573,0)</f>
        <v>0</v>
      </c>
      <c r="BE573" s="146">
        <f>IF(AZ573=5,G573,0)</f>
        <v>0</v>
      </c>
      <c r="CA573" s="170">
        <v>1</v>
      </c>
      <c r="CB573" s="170">
        <v>1</v>
      </c>
      <c r="CZ573" s="146">
        <v>2.08562</v>
      </c>
    </row>
    <row r="574" spans="1:104">
      <c r="A574" s="177"/>
      <c r="B574" s="179"/>
      <c r="C574" s="295" t="s">
        <v>609</v>
      </c>
      <c r="D574" s="296"/>
      <c r="E574" s="180">
        <v>2</v>
      </c>
      <c r="F574" s="181"/>
      <c r="G574" s="182"/>
      <c r="M574" s="178" t="s">
        <v>609</v>
      </c>
      <c r="O574" s="170"/>
    </row>
    <row r="575" spans="1:104">
      <c r="A575" s="183"/>
      <c r="B575" s="184" t="s">
        <v>77</v>
      </c>
      <c r="C575" s="185" t="str">
        <f>CONCATENATE(B572," ",C572)</f>
        <v>8 Trubní vedení</v>
      </c>
      <c r="D575" s="186"/>
      <c r="E575" s="187"/>
      <c r="F575" s="188"/>
      <c r="G575" s="189">
        <f>SUM(G572:G574)</f>
        <v>0</v>
      </c>
      <c r="O575" s="170">
        <v>4</v>
      </c>
      <c r="BA575" s="190">
        <f>SUM(BA572:BA574)</f>
        <v>0</v>
      </c>
      <c r="BB575" s="190">
        <f>SUM(BB572:BB574)</f>
        <v>0</v>
      </c>
      <c r="BC575" s="190">
        <f>SUM(BC572:BC574)</f>
        <v>0</v>
      </c>
      <c r="BD575" s="190">
        <f>SUM(BD572:BD574)</f>
        <v>0</v>
      </c>
      <c r="BE575" s="190">
        <f>SUM(BE572:BE574)</f>
        <v>0</v>
      </c>
    </row>
    <row r="576" spans="1:104">
      <c r="A576" s="163" t="s">
        <v>73</v>
      </c>
      <c r="B576" s="164" t="s">
        <v>610</v>
      </c>
      <c r="C576" s="165" t="s">
        <v>611</v>
      </c>
      <c r="D576" s="166"/>
      <c r="E576" s="167"/>
      <c r="F576" s="167"/>
      <c r="G576" s="168"/>
      <c r="H576" s="169"/>
      <c r="I576" s="169"/>
      <c r="O576" s="170">
        <v>1</v>
      </c>
    </row>
    <row r="577" spans="1:104" ht="22.5">
      <c r="A577" s="171">
        <v>88</v>
      </c>
      <c r="B577" s="172" t="s">
        <v>612</v>
      </c>
      <c r="C577" s="173" t="s">
        <v>613</v>
      </c>
      <c r="D577" s="174" t="s">
        <v>130</v>
      </c>
      <c r="E577" s="175">
        <v>368.04899999999998</v>
      </c>
      <c r="F577" s="175">
        <v>0</v>
      </c>
      <c r="G577" s="176">
        <f>E577*F577</f>
        <v>0</v>
      </c>
      <c r="O577" s="170">
        <v>2</v>
      </c>
      <c r="AA577" s="146">
        <v>1</v>
      </c>
      <c r="AB577" s="146">
        <v>1</v>
      </c>
      <c r="AC577" s="146">
        <v>1</v>
      </c>
      <c r="AZ577" s="146">
        <v>1</v>
      </c>
      <c r="BA577" s="146">
        <f>IF(AZ577=1,G577,0)</f>
        <v>0</v>
      </c>
      <c r="BB577" s="146">
        <f>IF(AZ577=2,G577,0)</f>
        <v>0</v>
      </c>
      <c r="BC577" s="146">
        <f>IF(AZ577=3,G577,0)</f>
        <v>0</v>
      </c>
      <c r="BD577" s="146">
        <f>IF(AZ577=4,G577,0)</f>
        <v>0</v>
      </c>
      <c r="BE577" s="146">
        <f>IF(AZ577=5,G577,0)</f>
        <v>0</v>
      </c>
      <c r="CA577" s="170">
        <v>1</v>
      </c>
      <c r="CB577" s="170">
        <v>1</v>
      </c>
      <c r="CZ577" s="146">
        <v>0</v>
      </c>
    </row>
    <row r="578" spans="1:104">
      <c r="A578" s="177"/>
      <c r="B578" s="179"/>
      <c r="C578" s="295" t="s">
        <v>614</v>
      </c>
      <c r="D578" s="296"/>
      <c r="E578" s="180">
        <v>368.04899999999998</v>
      </c>
      <c r="F578" s="181"/>
      <c r="G578" s="182"/>
      <c r="M578" s="178" t="s">
        <v>614</v>
      </c>
      <c r="O578" s="170"/>
    </row>
    <row r="579" spans="1:104">
      <c r="A579" s="177"/>
      <c r="B579" s="179"/>
      <c r="C579" s="295" t="s">
        <v>615</v>
      </c>
      <c r="D579" s="296"/>
      <c r="E579" s="180">
        <v>0</v>
      </c>
      <c r="F579" s="181"/>
      <c r="G579" s="182"/>
      <c r="M579" s="178" t="s">
        <v>615</v>
      </c>
      <c r="O579" s="170"/>
    </row>
    <row r="580" spans="1:104">
      <c r="A580" s="171">
        <v>89</v>
      </c>
      <c r="B580" s="172" t="s">
        <v>616</v>
      </c>
      <c r="C580" s="173" t="s">
        <v>617</v>
      </c>
      <c r="D580" s="174" t="s">
        <v>130</v>
      </c>
      <c r="E580" s="175">
        <v>736.09799999999996</v>
      </c>
      <c r="F580" s="175">
        <v>0</v>
      </c>
      <c r="G580" s="176">
        <f>E580*F580</f>
        <v>0</v>
      </c>
      <c r="O580" s="170">
        <v>2</v>
      </c>
      <c r="AA580" s="146">
        <v>1</v>
      </c>
      <c r="AB580" s="146">
        <v>1</v>
      </c>
      <c r="AC580" s="146">
        <v>1</v>
      </c>
      <c r="AZ580" s="146">
        <v>1</v>
      </c>
      <c r="BA580" s="146">
        <f>IF(AZ580=1,G580,0)</f>
        <v>0</v>
      </c>
      <c r="BB580" s="146">
        <f>IF(AZ580=2,G580,0)</f>
        <v>0</v>
      </c>
      <c r="BC580" s="146">
        <f>IF(AZ580=3,G580,0)</f>
        <v>0</v>
      </c>
      <c r="BD580" s="146">
        <f>IF(AZ580=4,G580,0)</f>
        <v>0</v>
      </c>
      <c r="BE580" s="146">
        <f>IF(AZ580=5,G580,0)</f>
        <v>0</v>
      </c>
      <c r="CA580" s="170">
        <v>1</v>
      </c>
      <c r="CB580" s="170">
        <v>1</v>
      </c>
      <c r="CZ580" s="146">
        <v>8.4999999999999995E-4</v>
      </c>
    </row>
    <row r="581" spans="1:104">
      <c r="A581" s="177"/>
      <c r="B581" s="179"/>
      <c r="C581" s="295" t="s">
        <v>618</v>
      </c>
      <c r="D581" s="296"/>
      <c r="E581" s="180">
        <v>736.09799999999996</v>
      </c>
      <c r="F581" s="181"/>
      <c r="G581" s="182"/>
      <c r="M581" s="178" t="s">
        <v>618</v>
      </c>
      <c r="O581" s="170"/>
    </row>
    <row r="582" spans="1:104" ht="22.5">
      <c r="A582" s="171">
        <v>90</v>
      </c>
      <c r="B582" s="172" t="s">
        <v>619</v>
      </c>
      <c r="C582" s="173" t="s">
        <v>620</v>
      </c>
      <c r="D582" s="174" t="s">
        <v>130</v>
      </c>
      <c r="E582" s="175">
        <v>403.74900000000002</v>
      </c>
      <c r="F582" s="175">
        <v>0</v>
      </c>
      <c r="G582" s="176">
        <f>E582*F582</f>
        <v>0</v>
      </c>
      <c r="O582" s="170">
        <v>2</v>
      </c>
      <c r="AA582" s="146">
        <v>1</v>
      </c>
      <c r="AB582" s="146">
        <v>1</v>
      </c>
      <c r="AC582" s="146">
        <v>1</v>
      </c>
      <c r="AZ582" s="146">
        <v>1</v>
      </c>
      <c r="BA582" s="146">
        <f>IF(AZ582=1,G582,0)</f>
        <v>0</v>
      </c>
      <c r="BB582" s="146">
        <f>IF(AZ582=2,G582,0)</f>
        <v>0</v>
      </c>
      <c r="BC582" s="146">
        <f>IF(AZ582=3,G582,0)</f>
        <v>0</v>
      </c>
      <c r="BD582" s="146">
        <f>IF(AZ582=4,G582,0)</f>
        <v>0</v>
      </c>
      <c r="BE582" s="146">
        <f>IF(AZ582=5,G582,0)</f>
        <v>0</v>
      </c>
      <c r="CA582" s="170">
        <v>1</v>
      </c>
      <c r="CB582" s="170">
        <v>1</v>
      </c>
      <c r="CZ582" s="146">
        <v>0</v>
      </c>
    </row>
    <row r="583" spans="1:104">
      <c r="A583" s="177"/>
      <c r="B583" s="179"/>
      <c r="C583" s="295" t="s">
        <v>621</v>
      </c>
      <c r="D583" s="296"/>
      <c r="E583" s="180">
        <v>368.04899999999998</v>
      </c>
      <c r="F583" s="181"/>
      <c r="G583" s="182"/>
      <c r="M583" s="178" t="s">
        <v>621</v>
      </c>
      <c r="O583" s="170"/>
    </row>
    <row r="584" spans="1:104">
      <c r="A584" s="177"/>
      <c r="B584" s="179"/>
      <c r="C584" s="295" t="s">
        <v>622</v>
      </c>
      <c r="D584" s="296"/>
      <c r="E584" s="180">
        <v>35.700000000000003</v>
      </c>
      <c r="F584" s="181"/>
      <c r="G584" s="182"/>
      <c r="M584" s="178" t="s">
        <v>622</v>
      </c>
      <c r="O584" s="170"/>
    </row>
    <row r="585" spans="1:104">
      <c r="A585" s="171">
        <v>91</v>
      </c>
      <c r="B585" s="172" t="s">
        <v>623</v>
      </c>
      <c r="C585" s="173" t="s">
        <v>624</v>
      </c>
      <c r="D585" s="174" t="s">
        <v>130</v>
      </c>
      <c r="E585" s="175">
        <v>400</v>
      </c>
      <c r="F585" s="175">
        <v>0</v>
      </c>
      <c r="G585" s="176">
        <f>E585*F585</f>
        <v>0</v>
      </c>
      <c r="O585" s="170">
        <v>2</v>
      </c>
      <c r="AA585" s="146">
        <v>1</v>
      </c>
      <c r="AB585" s="146">
        <v>1</v>
      </c>
      <c r="AC585" s="146">
        <v>1</v>
      </c>
      <c r="AZ585" s="146">
        <v>1</v>
      </c>
      <c r="BA585" s="146">
        <f>IF(AZ585=1,G585,0)</f>
        <v>0</v>
      </c>
      <c r="BB585" s="146">
        <f>IF(AZ585=2,G585,0)</f>
        <v>0</v>
      </c>
      <c r="BC585" s="146">
        <f>IF(AZ585=3,G585,0)</f>
        <v>0</v>
      </c>
      <c r="BD585" s="146">
        <f>IF(AZ585=4,G585,0)</f>
        <v>0</v>
      </c>
      <c r="BE585" s="146">
        <f>IF(AZ585=5,G585,0)</f>
        <v>0</v>
      </c>
      <c r="CA585" s="170">
        <v>1</v>
      </c>
      <c r="CB585" s="170">
        <v>1</v>
      </c>
      <c r="CZ585" s="146">
        <v>1.58E-3</v>
      </c>
    </row>
    <row r="586" spans="1:104">
      <c r="A586" s="171">
        <v>92</v>
      </c>
      <c r="B586" s="172" t="s">
        <v>625</v>
      </c>
      <c r="C586" s="173" t="s">
        <v>626</v>
      </c>
      <c r="D586" s="174" t="s">
        <v>130</v>
      </c>
      <c r="E586" s="175">
        <v>368.04899999999998</v>
      </c>
      <c r="F586" s="175">
        <v>0</v>
      </c>
      <c r="G586" s="176">
        <f>E586*F586</f>
        <v>0</v>
      </c>
      <c r="O586" s="170">
        <v>2</v>
      </c>
      <c r="AA586" s="146">
        <v>1</v>
      </c>
      <c r="AB586" s="146">
        <v>1</v>
      </c>
      <c r="AC586" s="146">
        <v>1</v>
      </c>
      <c r="AZ586" s="146">
        <v>1</v>
      </c>
      <c r="BA586" s="146">
        <f>IF(AZ586=1,G586,0)</f>
        <v>0</v>
      </c>
      <c r="BB586" s="146">
        <f>IF(AZ586=2,G586,0)</f>
        <v>0</v>
      </c>
      <c r="BC586" s="146">
        <f>IF(AZ586=3,G586,0)</f>
        <v>0</v>
      </c>
      <c r="BD586" s="146">
        <f>IF(AZ586=4,G586,0)</f>
        <v>0</v>
      </c>
      <c r="BE586" s="146">
        <f>IF(AZ586=5,G586,0)</f>
        <v>0</v>
      </c>
      <c r="CA586" s="170">
        <v>1</v>
      </c>
      <c r="CB586" s="170">
        <v>1</v>
      </c>
      <c r="CZ586" s="146">
        <v>0</v>
      </c>
    </row>
    <row r="587" spans="1:104">
      <c r="A587" s="177"/>
      <c r="B587" s="179"/>
      <c r="C587" s="295" t="s">
        <v>621</v>
      </c>
      <c r="D587" s="296"/>
      <c r="E587" s="180">
        <v>368.04899999999998</v>
      </c>
      <c r="F587" s="181"/>
      <c r="G587" s="182"/>
      <c r="M587" s="178" t="s">
        <v>621</v>
      </c>
      <c r="O587" s="170"/>
    </row>
    <row r="588" spans="1:104">
      <c r="A588" s="171">
        <v>93</v>
      </c>
      <c r="B588" s="172" t="s">
        <v>627</v>
      </c>
      <c r="C588" s="173" t="s">
        <v>628</v>
      </c>
      <c r="D588" s="174" t="s">
        <v>130</v>
      </c>
      <c r="E588" s="175">
        <v>736.09799999999996</v>
      </c>
      <c r="F588" s="175">
        <v>0</v>
      </c>
      <c r="G588" s="176">
        <f>E588*F588</f>
        <v>0</v>
      </c>
      <c r="O588" s="170">
        <v>2</v>
      </c>
      <c r="AA588" s="146">
        <v>1</v>
      </c>
      <c r="AB588" s="146">
        <v>1</v>
      </c>
      <c r="AC588" s="146">
        <v>1</v>
      </c>
      <c r="AZ588" s="146">
        <v>1</v>
      </c>
      <c r="BA588" s="146">
        <f>IF(AZ588=1,G588,0)</f>
        <v>0</v>
      </c>
      <c r="BB588" s="146">
        <f>IF(AZ588=2,G588,0)</f>
        <v>0</v>
      </c>
      <c r="BC588" s="146">
        <f>IF(AZ588=3,G588,0)</f>
        <v>0</v>
      </c>
      <c r="BD588" s="146">
        <f>IF(AZ588=4,G588,0)</f>
        <v>0</v>
      </c>
      <c r="BE588" s="146">
        <f>IF(AZ588=5,G588,0)</f>
        <v>0</v>
      </c>
      <c r="CA588" s="170">
        <v>1</v>
      </c>
      <c r="CB588" s="170">
        <v>1</v>
      </c>
      <c r="CZ588" s="146">
        <v>0</v>
      </c>
    </row>
    <row r="589" spans="1:104">
      <c r="A589" s="177"/>
      <c r="B589" s="179"/>
      <c r="C589" s="295" t="s">
        <v>618</v>
      </c>
      <c r="D589" s="296"/>
      <c r="E589" s="180">
        <v>736.09799999999996</v>
      </c>
      <c r="F589" s="181"/>
      <c r="G589" s="182"/>
      <c r="M589" s="178" t="s">
        <v>618</v>
      </c>
      <c r="O589" s="170"/>
    </row>
    <row r="590" spans="1:104">
      <c r="A590" s="171">
        <v>94</v>
      </c>
      <c r="B590" s="172" t="s">
        <v>629</v>
      </c>
      <c r="C590" s="173" t="s">
        <v>630</v>
      </c>
      <c r="D590" s="174" t="s">
        <v>130</v>
      </c>
      <c r="E590" s="175">
        <v>368.04899999999998</v>
      </c>
      <c r="F590" s="175">
        <v>0</v>
      </c>
      <c r="G590" s="176">
        <f>E590*F590</f>
        <v>0</v>
      </c>
      <c r="O590" s="170">
        <v>2</v>
      </c>
      <c r="AA590" s="146">
        <v>1</v>
      </c>
      <c r="AB590" s="146">
        <v>1</v>
      </c>
      <c r="AC590" s="146">
        <v>1</v>
      </c>
      <c r="AZ590" s="146">
        <v>1</v>
      </c>
      <c r="BA590" s="146">
        <f>IF(AZ590=1,G590,0)</f>
        <v>0</v>
      </c>
      <c r="BB590" s="146">
        <f>IF(AZ590=2,G590,0)</f>
        <v>0</v>
      </c>
      <c r="BC590" s="146">
        <f>IF(AZ590=3,G590,0)</f>
        <v>0</v>
      </c>
      <c r="BD590" s="146">
        <f>IF(AZ590=4,G590,0)</f>
        <v>0</v>
      </c>
      <c r="BE590" s="146">
        <f>IF(AZ590=5,G590,0)</f>
        <v>0</v>
      </c>
      <c r="CA590" s="170">
        <v>1</v>
      </c>
      <c r="CB590" s="170">
        <v>1</v>
      </c>
      <c r="CZ590" s="146">
        <v>0</v>
      </c>
    </row>
    <row r="591" spans="1:104">
      <c r="A591" s="177"/>
      <c r="B591" s="179"/>
      <c r="C591" s="295" t="s">
        <v>621</v>
      </c>
      <c r="D591" s="296"/>
      <c r="E591" s="180">
        <v>368.04899999999998</v>
      </c>
      <c r="F591" s="181"/>
      <c r="G591" s="182"/>
      <c r="M591" s="178" t="s">
        <v>621</v>
      </c>
      <c r="O591" s="170"/>
    </row>
    <row r="592" spans="1:104">
      <c r="A592" s="183"/>
      <c r="B592" s="184" t="s">
        <v>77</v>
      </c>
      <c r="C592" s="185" t="str">
        <f>CONCATENATE(B576," ",C576)</f>
        <v>94 Lešení a stavební výtahy</v>
      </c>
      <c r="D592" s="186"/>
      <c r="E592" s="187"/>
      <c r="F592" s="188"/>
      <c r="G592" s="189">
        <f>SUM(G576:G591)</f>
        <v>0</v>
      </c>
      <c r="O592" s="170">
        <v>4</v>
      </c>
      <c r="BA592" s="190">
        <f>SUM(BA576:BA591)</f>
        <v>0</v>
      </c>
      <c r="BB592" s="190">
        <f>SUM(BB576:BB591)</f>
        <v>0</v>
      </c>
      <c r="BC592" s="190">
        <f>SUM(BC576:BC591)</f>
        <v>0</v>
      </c>
      <c r="BD592" s="190">
        <f>SUM(BD576:BD591)</f>
        <v>0</v>
      </c>
      <c r="BE592" s="190">
        <f>SUM(BE576:BE591)</f>
        <v>0</v>
      </c>
    </row>
    <row r="593" spans="1:104">
      <c r="A593" s="163" t="s">
        <v>73</v>
      </c>
      <c r="B593" s="164" t="s">
        <v>631</v>
      </c>
      <c r="C593" s="165" t="s">
        <v>632</v>
      </c>
      <c r="D593" s="166"/>
      <c r="E593" s="167"/>
      <c r="F593" s="167"/>
      <c r="G593" s="168"/>
      <c r="H593" s="169"/>
      <c r="I593" s="169"/>
      <c r="O593" s="170">
        <v>1</v>
      </c>
    </row>
    <row r="594" spans="1:104">
      <c r="A594" s="171">
        <v>95</v>
      </c>
      <c r="B594" s="172" t="s">
        <v>633</v>
      </c>
      <c r="C594" s="173" t="s">
        <v>634</v>
      </c>
      <c r="D594" s="174" t="s">
        <v>130</v>
      </c>
      <c r="E594" s="175">
        <v>76.482799999999997</v>
      </c>
      <c r="F594" s="175">
        <v>0</v>
      </c>
      <c r="G594" s="176">
        <f>E594*F594</f>
        <v>0</v>
      </c>
      <c r="O594" s="170">
        <v>2</v>
      </c>
      <c r="AA594" s="146">
        <v>1</v>
      </c>
      <c r="AB594" s="146">
        <v>0</v>
      </c>
      <c r="AC594" s="146">
        <v>0</v>
      </c>
      <c r="AZ594" s="146">
        <v>1</v>
      </c>
      <c r="BA594" s="146">
        <f>IF(AZ594=1,G594,0)</f>
        <v>0</v>
      </c>
      <c r="BB594" s="146">
        <f>IF(AZ594=2,G594,0)</f>
        <v>0</v>
      </c>
      <c r="BC594" s="146">
        <f>IF(AZ594=3,G594,0)</f>
        <v>0</v>
      </c>
      <c r="BD594" s="146">
        <f>IF(AZ594=4,G594,0)</f>
        <v>0</v>
      </c>
      <c r="BE594" s="146">
        <f>IF(AZ594=5,G594,0)</f>
        <v>0</v>
      </c>
      <c r="CA594" s="170">
        <v>1</v>
      </c>
      <c r="CB594" s="170">
        <v>0</v>
      </c>
      <c r="CZ594" s="146">
        <v>3.0000000000000001E-5</v>
      </c>
    </row>
    <row r="595" spans="1:104">
      <c r="A595" s="177"/>
      <c r="B595" s="179"/>
      <c r="C595" s="297" t="s">
        <v>107</v>
      </c>
      <c r="D595" s="296"/>
      <c r="E595" s="203">
        <v>0</v>
      </c>
      <c r="F595" s="181"/>
      <c r="G595" s="182"/>
      <c r="M595" s="178" t="s">
        <v>107</v>
      </c>
      <c r="O595" s="170"/>
    </row>
    <row r="596" spans="1:104">
      <c r="A596" s="177"/>
      <c r="B596" s="179"/>
      <c r="C596" s="297" t="s">
        <v>282</v>
      </c>
      <c r="D596" s="296"/>
      <c r="E596" s="203">
        <v>1.7729999999999999</v>
      </c>
      <c r="F596" s="181"/>
      <c r="G596" s="182"/>
      <c r="M596" s="178" t="s">
        <v>282</v>
      </c>
      <c r="O596" s="170"/>
    </row>
    <row r="597" spans="1:104">
      <c r="A597" s="177"/>
      <c r="B597" s="179"/>
      <c r="C597" s="297" t="s">
        <v>283</v>
      </c>
      <c r="D597" s="296"/>
      <c r="E597" s="203">
        <v>1.5760000000000001</v>
      </c>
      <c r="F597" s="181"/>
      <c r="G597" s="182"/>
      <c r="M597" s="178" t="s">
        <v>283</v>
      </c>
      <c r="O597" s="170"/>
    </row>
    <row r="598" spans="1:104">
      <c r="A598" s="177"/>
      <c r="B598" s="179"/>
      <c r="C598" s="297" t="s">
        <v>284</v>
      </c>
      <c r="D598" s="296"/>
      <c r="E598" s="203">
        <v>1.68</v>
      </c>
      <c r="F598" s="181"/>
      <c r="G598" s="182"/>
      <c r="M598" s="178" t="s">
        <v>284</v>
      </c>
      <c r="O598" s="170"/>
    </row>
    <row r="599" spans="1:104">
      <c r="A599" s="177"/>
      <c r="B599" s="179"/>
      <c r="C599" s="297" t="s">
        <v>285</v>
      </c>
      <c r="D599" s="296"/>
      <c r="E599" s="203">
        <v>3.528</v>
      </c>
      <c r="F599" s="181"/>
      <c r="G599" s="182"/>
      <c r="M599" s="178" t="s">
        <v>285</v>
      </c>
      <c r="O599" s="170"/>
    </row>
    <row r="600" spans="1:104">
      <c r="A600" s="177"/>
      <c r="B600" s="179"/>
      <c r="C600" s="297" t="s">
        <v>286</v>
      </c>
      <c r="D600" s="296"/>
      <c r="E600" s="203">
        <v>2.0579999999999998</v>
      </c>
      <c r="F600" s="181"/>
      <c r="G600" s="182"/>
      <c r="M600" s="178" t="s">
        <v>286</v>
      </c>
      <c r="O600" s="170"/>
    </row>
    <row r="601" spans="1:104">
      <c r="A601" s="177"/>
      <c r="B601" s="179"/>
      <c r="C601" s="297" t="s">
        <v>287</v>
      </c>
      <c r="D601" s="296"/>
      <c r="E601" s="203">
        <v>2.1419999999999999</v>
      </c>
      <c r="F601" s="181"/>
      <c r="G601" s="182"/>
      <c r="M601" s="178" t="s">
        <v>287</v>
      </c>
      <c r="O601" s="170"/>
    </row>
    <row r="602" spans="1:104">
      <c r="A602" s="177"/>
      <c r="B602" s="179"/>
      <c r="C602" s="297" t="s">
        <v>288</v>
      </c>
      <c r="D602" s="296"/>
      <c r="E602" s="203">
        <v>1.82</v>
      </c>
      <c r="F602" s="181"/>
      <c r="G602" s="182"/>
      <c r="M602" s="178" t="s">
        <v>288</v>
      </c>
      <c r="O602" s="170"/>
    </row>
    <row r="603" spans="1:104">
      <c r="A603" s="177"/>
      <c r="B603" s="179"/>
      <c r="C603" s="297" t="s">
        <v>289</v>
      </c>
      <c r="D603" s="296"/>
      <c r="E603" s="203">
        <v>1.56</v>
      </c>
      <c r="F603" s="181"/>
      <c r="G603" s="182"/>
      <c r="M603" s="178" t="s">
        <v>289</v>
      </c>
      <c r="O603" s="170"/>
    </row>
    <row r="604" spans="1:104">
      <c r="A604" s="177"/>
      <c r="B604" s="179"/>
      <c r="C604" s="297" t="s">
        <v>290</v>
      </c>
      <c r="D604" s="296"/>
      <c r="E604" s="203">
        <v>3.8639999999999999</v>
      </c>
      <c r="F604" s="181"/>
      <c r="G604" s="182"/>
      <c r="M604" s="178" t="s">
        <v>290</v>
      </c>
      <c r="O604" s="170"/>
    </row>
    <row r="605" spans="1:104">
      <c r="A605" s="177"/>
      <c r="B605" s="179"/>
      <c r="C605" s="297" t="s">
        <v>291</v>
      </c>
      <c r="D605" s="296"/>
      <c r="E605" s="203">
        <v>1.5127999999999999</v>
      </c>
      <c r="F605" s="181"/>
      <c r="G605" s="182"/>
      <c r="M605" s="178" t="s">
        <v>291</v>
      </c>
      <c r="O605" s="170"/>
    </row>
    <row r="606" spans="1:104">
      <c r="A606" s="177"/>
      <c r="B606" s="179"/>
      <c r="C606" s="297" t="s">
        <v>292</v>
      </c>
      <c r="D606" s="296"/>
      <c r="E606" s="203">
        <v>3.2240000000000002</v>
      </c>
      <c r="F606" s="181"/>
      <c r="G606" s="182"/>
      <c r="M606" s="178" t="s">
        <v>292</v>
      </c>
      <c r="O606" s="170"/>
    </row>
    <row r="607" spans="1:104">
      <c r="A607" s="177"/>
      <c r="B607" s="179"/>
      <c r="C607" s="297" t="s">
        <v>293</v>
      </c>
      <c r="D607" s="296"/>
      <c r="E607" s="203">
        <v>1.4632000000000001</v>
      </c>
      <c r="F607" s="181"/>
      <c r="G607" s="182"/>
      <c r="M607" s="178" t="s">
        <v>293</v>
      </c>
      <c r="O607" s="170"/>
    </row>
    <row r="608" spans="1:104">
      <c r="A608" s="177"/>
      <c r="B608" s="179"/>
      <c r="C608" s="297" t="s">
        <v>294</v>
      </c>
      <c r="D608" s="296"/>
      <c r="E608" s="203">
        <v>3.7944</v>
      </c>
      <c r="F608" s="181"/>
      <c r="G608" s="182"/>
      <c r="M608" s="178" t="s">
        <v>294</v>
      </c>
      <c r="O608" s="170"/>
    </row>
    <row r="609" spans="1:104">
      <c r="A609" s="177"/>
      <c r="B609" s="179"/>
      <c r="C609" s="297" t="s">
        <v>295</v>
      </c>
      <c r="D609" s="296"/>
      <c r="E609" s="203">
        <v>8.2460000000000004</v>
      </c>
      <c r="F609" s="181"/>
      <c r="G609" s="182"/>
      <c r="M609" s="178" t="s">
        <v>295</v>
      </c>
      <c r="O609" s="170"/>
    </row>
    <row r="610" spans="1:104">
      <c r="A610" s="177"/>
      <c r="B610" s="179"/>
      <c r="C610" s="297" t="s">
        <v>108</v>
      </c>
      <c r="D610" s="296"/>
      <c r="E610" s="203">
        <v>38.241399999999999</v>
      </c>
      <c r="F610" s="181"/>
      <c r="G610" s="182"/>
      <c r="M610" s="178" t="s">
        <v>108</v>
      </c>
      <c r="O610" s="170"/>
    </row>
    <row r="611" spans="1:104">
      <c r="A611" s="177"/>
      <c r="B611" s="179"/>
      <c r="C611" s="295" t="s">
        <v>635</v>
      </c>
      <c r="D611" s="296"/>
      <c r="E611" s="180">
        <v>76.482799999999997</v>
      </c>
      <c r="F611" s="181"/>
      <c r="G611" s="182"/>
      <c r="M611" s="178" t="s">
        <v>635</v>
      </c>
      <c r="O611" s="170"/>
    </row>
    <row r="612" spans="1:104">
      <c r="A612" s="171">
        <v>96</v>
      </c>
      <c r="B612" s="172" t="s">
        <v>636</v>
      </c>
      <c r="C612" s="173" t="s">
        <v>637</v>
      </c>
      <c r="D612" s="174" t="s">
        <v>130</v>
      </c>
      <c r="E612" s="175">
        <v>200</v>
      </c>
      <c r="F612" s="175">
        <v>0</v>
      </c>
      <c r="G612" s="176">
        <f>E612*F612</f>
        <v>0</v>
      </c>
      <c r="O612" s="170">
        <v>2</v>
      </c>
      <c r="AA612" s="146">
        <v>1</v>
      </c>
      <c r="AB612" s="146">
        <v>1</v>
      </c>
      <c r="AC612" s="146">
        <v>1</v>
      </c>
      <c r="AZ612" s="146">
        <v>1</v>
      </c>
      <c r="BA612" s="146">
        <f>IF(AZ612=1,G612,0)</f>
        <v>0</v>
      </c>
      <c r="BB612" s="146">
        <f>IF(AZ612=2,G612,0)</f>
        <v>0</v>
      </c>
      <c r="BC612" s="146">
        <f>IF(AZ612=3,G612,0)</f>
        <v>0</v>
      </c>
      <c r="BD612" s="146">
        <f>IF(AZ612=4,G612,0)</f>
        <v>0</v>
      </c>
      <c r="BE612" s="146">
        <f>IF(AZ612=5,G612,0)</f>
        <v>0</v>
      </c>
      <c r="CA612" s="170">
        <v>1</v>
      </c>
      <c r="CB612" s="170">
        <v>1</v>
      </c>
      <c r="CZ612" s="146">
        <v>4.0000000000000003E-5</v>
      </c>
    </row>
    <row r="613" spans="1:104">
      <c r="A613" s="183"/>
      <c r="B613" s="184" t="s">
        <v>77</v>
      </c>
      <c r="C613" s="185" t="str">
        <f>CONCATENATE(B593," ",C593)</f>
        <v>95 Dokončovací konstrukce na pozemních stavbách</v>
      </c>
      <c r="D613" s="186"/>
      <c r="E613" s="187"/>
      <c r="F613" s="188"/>
      <c r="G613" s="189">
        <f>SUM(G593:G612)</f>
        <v>0</v>
      </c>
      <c r="O613" s="170">
        <v>4</v>
      </c>
      <c r="BA613" s="190">
        <f>SUM(BA593:BA612)</f>
        <v>0</v>
      </c>
      <c r="BB613" s="190">
        <f>SUM(BB593:BB612)</f>
        <v>0</v>
      </c>
      <c r="BC613" s="190">
        <f>SUM(BC593:BC612)</f>
        <v>0</v>
      </c>
      <c r="BD613" s="190">
        <f>SUM(BD593:BD612)</f>
        <v>0</v>
      </c>
      <c r="BE613" s="190">
        <f>SUM(BE593:BE612)</f>
        <v>0</v>
      </c>
    </row>
    <row r="614" spans="1:104">
      <c r="A614" s="163" t="s">
        <v>73</v>
      </c>
      <c r="B614" s="164" t="s">
        <v>638</v>
      </c>
      <c r="C614" s="165" t="s">
        <v>639</v>
      </c>
      <c r="D614" s="166"/>
      <c r="E614" s="167"/>
      <c r="F614" s="167"/>
      <c r="G614" s="168"/>
      <c r="H614" s="169"/>
      <c r="I614" s="169"/>
      <c r="O614" s="170">
        <v>1</v>
      </c>
    </row>
    <row r="615" spans="1:104">
      <c r="A615" s="171">
        <v>97</v>
      </c>
      <c r="B615" s="172" t="s">
        <v>640</v>
      </c>
      <c r="C615" s="173" t="s">
        <v>641</v>
      </c>
      <c r="D615" s="174" t="s">
        <v>84</v>
      </c>
      <c r="E615" s="175">
        <v>96.554400000000001</v>
      </c>
      <c r="F615" s="175">
        <v>0</v>
      </c>
      <c r="G615" s="176">
        <f>E615*F615</f>
        <v>0</v>
      </c>
      <c r="O615" s="170">
        <v>2</v>
      </c>
      <c r="AA615" s="146">
        <v>1</v>
      </c>
      <c r="AB615" s="146">
        <v>1</v>
      </c>
      <c r="AC615" s="146">
        <v>1</v>
      </c>
      <c r="AZ615" s="146">
        <v>1</v>
      </c>
      <c r="BA615" s="146">
        <f>IF(AZ615=1,G615,0)</f>
        <v>0</v>
      </c>
      <c r="BB615" s="146">
        <f>IF(AZ615=2,G615,0)</f>
        <v>0</v>
      </c>
      <c r="BC615" s="146">
        <f>IF(AZ615=3,G615,0)</f>
        <v>0</v>
      </c>
      <c r="BD615" s="146">
        <f>IF(AZ615=4,G615,0)</f>
        <v>0</v>
      </c>
      <c r="BE615" s="146">
        <f>IF(AZ615=5,G615,0)</f>
        <v>0</v>
      </c>
      <c r="CA615" s="170">
        <v>1</v>
      </c>
      <c r="CB615" s="170">
        <v>1</v>
      </c>
      <c r="CZ615" s="146">
        <v>1.2800000000000001E-3</v>
      </c>
    </row>
    <row r="616" spans="1:104">
      <c r="A616" s="177"/>
      <c r="B616" s="179"/>
      <c r="C616" s="295" t="s">
        <v>148</v>
      </c>
      <c r="D616" s="296"/>
      <c r="E616" s="180">
        <v>0</v>
      </c>
      <c r="F616" s="181"/>
      <c r="G616" s="182"/>
      <c r="M616" s="178" t="s">
        <v>148</v>
      </c>
      <c r="O616" s="170"/>
    </row>
    <row r="617" spans="1:104">
      <c r="A617" s="177"/>
      <c r="B617" s="179"/>
      <c r="C617" s="295" t="s">
        <v>642</v>
      </c>
      <c r="D617" s="296"/>
      <c r="E617" s="180">
        <v>0</v>
      </c>
      <c r="F617" s="181"/>
      <c r="G617" s="182"/>
      <c r="M617" s="178" t="s">
        <v>642</v>
      </c>
      <c r="O617" s="170"/>
    </row>
    <row r="618" spans="1:104">
      <c r="A618" s="177"/>
      <c r="B618" s="179"/>
      <c r="C618" s="295" t="s">
        <v>643</v>
      </c>
      <c r="D618" s="296"/>
      <c r="E618" s="180">
        <v>0.75600000000000001</v>
      </c>
      <c r="F618" s="181"/>
      <c r="G618" s="182"/>
      <c r="M618" s="178" t="s">
        <v>643</v>
      </c>
      <c r="O618" s="170"/>
    </row>
    <row r="619" spans="1:104">
      <c r="A619" s="177"/>
      <c r="B619" s="179"/>
      <c r="C619" s="295" t="s">
        <v>644</v>
      </c>
      <c r="D619" s="296"/>
      <c r="E619" s="180">
        <v>0.72</v>
      </c>
      <c r="F619" s="181"/>
      <c r="G619" s="182"/>
      <c r="M619" s="178" t="s">
        <v>644</v>
      </c>
      <c r="O619" s="170"/>
    </row>
    <row r="620" spans="1:104">
      <c r="A620" s="177"/>
      <c r="B620" s="179"/>
      <c r="C620" s="295" t="s">
        <v>645</v>
      </c>
      <c r="D620" s="296"/>
      <c r="E620" s="180">
        <v>1.026</v>
      </c>
      <c r="F620" s="181"/>
      <c r="G620" s="182"/>
      <c r="M620" s="178" t="s">
        <v>645</v>
      </c>
      <c r="O620" s="170"/>
    </row>
    <row r="621" spans="1:104">
      <c r="A621" s="177"/>
      <c r="B621" s="179"/>
      <c r="C621" s="295" t="s">
        <v>646</v>
      </c>
      <c r="D621" s="296"/>
      <c r="E621" s="180">
        <v>1.08</v>
      </c>
      <c r="F621" s="181"/>
      <c r="G621" s="182"/>
      <c r="M621" s="178" t="s">
        <v>646</v>
      </c>
      <c r="O621" s="170"/>
    </row>
    <row r="622" spans="1:104">
      <c r="A622" s="177"/>
      <c r="B622" s="179"/>
      <c r="C622" s="295" t="s">
        <v>647</v>
      </c>
      <c r="D622" s="296"/>
      <c r="E622" s="180">
        <v>78</v>
      </c>
      <c r="F622" s="181"/>
      <c r="G622" s="182"/>
      <c r="M622" s="178" t="s">
        <v>647</v>
      </c>
      <c r="O622" s="170"/>
    </row>
    <row r="623" spans="1:104">
      <c r="A623" s="177"/>
      <c r="B623" s="179"/>
      <c r="C623" s="295" t="s">
        <v>648</v>
      </c>
      <c r="D623" s="296"/>
      <c r="E623" s="180">
        <v>0.67320000000000002</v>
      </c>
      <c r="F623" s="181"/>
      <c r="G623" s="182"/>
      <c r="M623" s="178" t="s">
        <v>648</v>
      </c>
      <c r="O623" s="170"/>
    </row>
    <row r="624" spans="1:104">
      <c r="A624" s="177"/>
      <c r="B624" s="179"/>
      <c r="C624" s="295" t="s">
        <v>649</v>
      </c>
      <c r="D624" s="296"/>
      <c r="E624" s="180">
        <v>0.64680000000000004</v>
      </c>
      <c r="F624" s="181"/>
      <c r="G624" s="182"/>
      <c r="M624" s="178" t="s">
        <v>649</v>
      </c>
      <c r="O624" s="170"/>
    </row>
    <row r="625" spans="1:15">
      <c r="A625" s="177"/>
      <c r="B625" s="179"/>
      <c r="C625" s="295" t="s">
        <v>650</v>
      </c>
      <c r="D625" s="296"/>
      <c r="E625" s="180">
        <v>0.315</v>
      </c>
      <c r="F625" s="181"/>
      <c r="G625" s="182"/>
      <c r="M625" s="178" t="s">
        <v>650</v>
      </c>
      <c r="O625" s="170"/>
    </row>
    <row r="626" spans="1:15">
      <c r="A626" s="177"/>
      <c r="B626" s="179"/>
      <c r="C626" s="295" t="s">
        <v>651</v>
      </c>
      <c r="D626" s="296"/>
      <c r="E626" s="180">
        <v>0.33600000000000002</v>
      </c>
      <c r="F626" s="181"/>
      <c r="G626" s="182"/>
      <c r="M626" s="178" t="s">
        <v>651</v>
      </c>
      <c r="O626" s="170"/>
    </row>
    <row r="627" spans="1:15">
      <c r="A627" s="177"/>
      <c r="B627" s="179"/>
      <c r="C627" s="295" t="s">
        <v>652</v>
      </c>
      <c r="D627" s="296"/>
      <c r="E627" s="180">
        <v>0.33750000000000002</v>
      </c>
      <c r="F627" s="181"/>
      <c r="G627" s="182"/>
      <c r="M627" s="178" t="s">
        <v>652</v>
      </c>
      <c r="O627" s="170"/>
    </row>
    <row r="628" spans="1:15">
      <c r="A628" s="177"/>
      <c r="B628" s="179"/>
      <c r="C628" s="295" t="s">
        <v>653</v>
      </c>
      <c r="D628" s="296"/>
      <c r="E628" s="180">
        <v>0.34499999999999997</v>
      </c>
      <c r="F628" s="181"/>
      <c r="G628" s="182"/>
      <c r="M628" s="178" t="s">
        <v>653</v>
      </c>
      <c r="O628" s="170"/>
    </row>
    <row r="629" spans="1:15">
      <c r="A629" s="177"/>
      <c r="B629" s="179"/>
      <c r="C629" s="295" t="s">
        <v>654</v>
      </c>
      <c r="D629" s="296"/>
      <c r="E629" s="180">
        <v>0.4219</v>
      </c>
      <c r="F629" s="181"/>
      <c r="G629" s="182"/>
      <c r="M629" s="178" t="s">
        <v>654</v>
      </c>
      <c r="O629" s="170"/>
    </row>
    <row r="630" spans="1:15">
      <c r="A630" s="177"/>
      <c r="B630" s="179"/>
      <c r="C630" s="295" t="s">
        <v>655</v>
      </c>
      <c r="D630" s="296"/>
      <c r="E630" s="180">
        <v>0.57750000000000001</v>
      </c>
      <c r="F630" s="181"/>
      <c r="G630" s="182"/>
      <c r="M630" s="178" t="s">
        <v>655</v>
      </c>
      <c r="O630" s="170"/>
    </row>
    <row r="631" spans="1:15">
      <c r="A631" s="177"/>
      <c r="B631" s="179"/>
      <c r="C631" s="295" t="s">
        <v>656</v>
      </c>
      <c r="D631" s="296"/>
      <c r="E631" s="180">
        <v>0.5</v>
      </c>
      <c r="F631" s="181"/>
      <c r="G631" s="182"/>
      <c r="M631" s="178" t="s">
        <v>656</v>
      </c>
      <c r="O631" s="170"/>
    </row>
    <row r="632" spans="1:15">
      <c r="A632" s="177"/>
      <c r="B632" s="179"/>
      <c r="C632" s="295" t="s">
        <v>657</v>
      </c>
      <c r="D632" s="296"/>
      <c r="E632" s="180">
        <v>0.67600000000000005</v>
      </c>
      <c r="F632" s="181"/>
      <c r="G632" s="182"/>
      <c r="M632" s="178" t="s">
        <v>657</v>
      </c>
      <c r="O632" s="170"/>
    </row>
    <row r="633" spans="1:15">
      <c r="A633" s="177"/>
      <c r="B633" s="179"/>
      <c r="C633" s="295" t="s">
        <v>658</v>
      </c>
      <c r="D633" s="296"/>
      <c r="E633" s="180">
        <v>0.32400000000000001</v>
      </c>
      <c r="F633" s="181"/>
      <c r="G633" s="182"/>
      <c r="M633" s="178" t="s">
        <v>658</v>
      </c>
      <c r="O633" s="170"/>
    </row>
    <row r="634" spans="1:15">
      <c r="A634" s="177"/>
      <c r="B634" s="179"/>
      <c r="C634" s="295" t="s">
        <v>659</v>
      </c>
      <c r="D634" s="296"/>
      <c r="E634" s="180">
        <v>0.36749999999999999</v>
      </c>
      <c r="F634" s="181"/>
      <c r="G634" s="182"/>
      <c r="M634" s="178" t="s">
        <v>659</v>
      </c>
      <c r="O634" s="170"/>
    </row>
    <row r="635" spans="1:15">
      <c r="A635" s="177"/>
      <c r="B635" s="179"/>
      <c r="C635" s="295" t="s">
        <v>660</v>
      </c>
      <c r="D635" s="296"/>
      <c r="E635" s="180">
        <v>0</v>
      </c>
      <c r="F635" s="181"/>
      <c r="G635" s="182"/>
      <c r="M635" s="178" t="s">
        <v>660</v>
      </c>
      <c r="O635" s="170"/>
    </row>
    <row r="636" spans="1:15">
      <c r="A636" s="177"/>
      <c r="B636" s="179"/>
      <c r="C636" s="295" t="s">
        <v>661</v>
      </c>
      <c r="D636" s="296"/>
      <c r="E636" s="180">
        <v>2.8132999999999999</v>
      </c>
      <c r="F636" s="181"/>
      <c r="G636" s="182"/>
      <c r="M636" s="178" t="s">
        <v>661</v>
      </c>
      <c r="O636" s="170"/>
    </row>
    <row r="637" spans="1:15">
      <c r="A637" s="177"/>
      <c r="B637" s="179"/>
      <c r="C637" s="295" t="s">
        <v>662</v>
      </c>
      <c r="D637" s="296"/>
      <c r="E637" s="180">
        <v>0.46</v>
      </c>
      <c r="F637" s="181"/>
      <c r="G637" s="182"/>
      <c r="M637" s="178" t="s">
        <v>662</v>
      </c>
      <c r="O637" s="170"/>
    </row>
    <row r="638" spans="1:15">
      <c r="A638" s="177"/>
      <c r="B638" s="179"/>
      <c r="C638" s="295" t="s">
        <v>663</v>
      </c>
      <c r="D638" s="296"/>
      <c r="E638" s="180">
        <v>3.57</v>
      </c>
      <c r="F638" s="181"/>
      <c r="G638" s="182"/>
      <c r="M638" s="178" t="s">
        <v>663</v>
      </c>
      <c r="O638" s="170"/>
    </row>
    <row r="639" spans="1:15">
      <c r="A639" s="177"/>
      <c r="B639" s="179"/>
      <c r="C639" s="295" t="s">
        <v>664</v>
      </c>
      <c r="D639" s="296"/>
      <c r="E639" s="180">
        <v>0.22500000000000001</v>
      </c>
      <c r="F639" s="181"/>
      <c r="G639" s="182"/>
      <c r="M639" s="178" t="s">
        <v>664</v>
      </c>
      <c r="O639" s="170"/>
    </row>
    <row r="640" spans="1:15">
      <c r="A640" s="177"/>
      <c r="B640" s="179"/>
      <c r="C640" s="295" t="s">
        <v>168</v>
      </c>
      <c r="D640" s="296"/>
      <c r="E640" s="180">
        <v>0</v>
      </c>
      <c r="F640" s="181"/>
      <c r="G640" s="182"/>
      <c r="M640" s="178" t="s">
        <v>168</v>
      </c>
      <c r="O640" s="170"/>
    </row>
    <row r="641" spans="1:104">
      <c r="A641" s="177"/>
      <c r="B641" s="179"/>
      <c r="C641" s="295" t="s">
        <v>665</v>
      </c>
      <c r="D641" s="296"/>
      <c r="E641" s="180">
        <v>9.9500000000000005E-2</v>
      </c>
      <c r="F641" s="181"/>
      <c r="G641" s="182"/>
      <c r="M641" s="178" t="s">
        <v>665</v>
      </c>
      <c r="O641" s="170"/>
    </row>
    <row r="642" spans="1:104">
      <c r="A642" s="177"/>
      <c r="B642" s="179"/>
      <c r="C642" s="295" t="s">
        <v>666</v>
      </c>
      <c r="D642" s="296"/>
      <c r="E642" s="180">
        <v>0.193</v>
      </c>
      <c r="F642" s="181"/>
      <c r="G642" s="182"/>
      <c r="M642" s="178" t="s">
        <v>666</v>
      </c>
      <c r="O642" s="170"/>
    </row>
    <row r="643" spans="1:104">
      <c r="A643" s="177"/>
      <c r="B643" s="179"/>
      <c r="C643" s="295" t="s">
        <v>667</v>
      </c>
      <c r="D643" s="296"/>
      <c r="E643" s="180">
        <v>0.81259999999999999</v>
      </c>
      <c r="F643" s="181"/>
      <c r="G643" s="182"/>
      <c r="M643" s="178" t="s">
        <v>667</v>
      </c>
      <c r="O643" s="170"/>
    </row>
    <row r="644" spans="1:104">
      <c r="A644" s="177"/>
      <c r="B644" s="179"/>
      <c r="C644" s="295" t="s">
        <v>668</v>
      </c>
      <c r="D644" s="296"/>
      <c r="E644" s="180">
        <v>1.2787999999999999</v>
      </c>
      <c r="F644" s="181"/>
      <c r="G644" s="182"/>
      <c r="M644" s="178" t="s">
        <v>668</v>
      </c>
      <c r="O644" s="170"/>
    </row>
    <row r="645" spans="1:104" ht="22.5">
      <c r="A645" s="171">
        <v>98</v>
      </c>
      <c r="B645" s="172" t="s">
        <v>669</v>
      </c>
      <c r="C645" s="173" t="s">
        <v>670</v>
      </c>
      <c r="D645" s="174" t="s">
        <v>130</v>
      </c>
      <c r="E645" s="175">
        <v>144.80000000000001</v>
      </c>
      <c r="F645" s="175">
        <v>0</v>
      </c>
      <c r="G645" s="176">
        <f>E645*F645</f>
        <v>0</v>
      </c>
      <c r="O645" s="170">
        <v>2</v>
      </c>
      <c r="AA645" s="146">
        <v>1</v>
      </c>
      <c r="AB645" s="146">
        <v>7</v>
      </c>
      <c r="AC645" s="146">
        <v>7</v>
      </c>
      <c r="AZ645" s="146">
        <v>1</v>
      </c>
      <c r="BA645" s="146">
        <f>IF(AZ645=1,G645,0)</f>
        <v>0</v>
      </c>
      <c r="BB645" s="146">
        <f>IF(AZ645=2,G645,0)</f>
        <v>0</v>
      </c>
      <c r="BC645" s="146">
        <f>IF(AZ645=3,G645,0)</f>
        <v>0</v>
      </c>
      <c r="BD645" s="146">
        <f>IF(AZ645=4,G645,0)</f>
        <v>0</v>
      </c>
      <c r="BE645" s="146">
        <f>IF(AZ645=5,G645,0)</f>
        <v>0</v>
      </c>
      <c r="CA645" s="170">
        <v>1</v>
      </c>
      <c r="CB645" s="170">
        <v>7</v>
      </c>
      <c r="CZ645" s="146">
        <v>0</v>
      </c>
    </row>
    <row r="646" spans="1:104">
      <c r="A646" s="177"/>
      <c r="B646" s="179"/>
      <c r="C646" s="295" t="s">
        <v>671</v>
      </c>
      <c r="D646" s="296"/>
      <c r="E646" s="180">
        <v>144.80000000000001</v>
      </c>
      <c r="F646" s="181"/>
      <c r="G646" s="182"/>
      <c r="M646" s="178" t="s">
        <v>671</v>
      </c>
      <c r="O646" s="170"/>
    </row>
    <row r="647" spans="1:104">
      <c r="A647" s="171">
        <v>99</v>
      </c>
      <c r="B647" s="172" t="s">
        <v>672</v>
      </c>
      <c r="C647" s="173" t="s">
        <v>673</v>
      </c>
      <c r="D647" s="174" t="s">
        <v>144</v>
      </c>
      <c r="E647" s="175">
        <v>4.2</v>
      </c>
      <c r="F647" s="175">
        <v>0</v>
      </c>
      <c r="G647" s="176">
        <f>E647*F647</f>
        <v>0</v>
      </c>
      <c r="O647" s="170">
        <v>2</v>
      </c>
      <c r="AA647" s="146">
        <v>1</v>
      </c>
      <c r="AB647" s="146">
        <v>1</v>
      </c>
      <c r="AC647" s="146">
        <v>1</v>
      </c>
      <c r="AZ647" s="146">
        <v>1</v>
      </c>
      <c r="BA647" s="146">
        <f>IF(AZ647=1,G647,0)</f>
        <v>0</v>
      </c>
      <c r="BB647" s="146">
        <f>IF(AZ647=2,G647,0)</f>
        <v>0</v>
      </c>
      <c r="BC647" s="146">
        <f>IF(AZ647=3,G647,0)</f>
        <v>0</v>
      </c>
      <c r="BD647" s="146">
        <f>IF(AZ647=4,G647,0)</f>
        <v>0</v>
      </c>
      <c r="BE647" s="146">
        <f>IF(AZ647=5,G647,0)</f>
        <v>0</v>
      </c>
      <c r="CA647" s="170">
        <v>1</v>
      </c>
      <c r="CB647" s="170">
        <v>1</v>
      </c>
      <c r="CZ647" s="146">
        <v>0</v>
      </c>
    </row>
    <row r="648" spans="1:104">
      <c r="A648" s="177"/>
      <c r="B648" s="179"/>
      <c r="C648" s="295" t="s">
        <v>148</v>
      </c>
      <c r="D648" s="296"/>
      <c r="E648" s="180">
        <v>0</v>
      </c>
      <c r="F648" s="181"/>
      <c r="G648" s="182"/>
      <c r="M648" s="178" t="s">
        <v>148</v>
      </c>
      <c r="O648" s="170"/>
    </row>
    <row r="649" spans="1:104">
      <c r="A649" s="177"/>
      <c r="B649" s="179"/>
      <c r="C649" s="295" t="s">
        <v>674</v>
      </c>
      <c r="D649" s="296"/>
      <c r="E649" s="180">
        <v>4.2</v>
      </c>
      <c r="F649" s="181"/>
      <c r="G649" s="182"/>
      <c r="M649" s="178" t="s">
        <v>674</v>
      </c>
      <c r="O649" s="170"/>
    </row>
    <row r="650" spans="1:104" ht="22.5">
      <c r="A650" s="171">
        <v>100</v>
      </c>
      <c r="B650" s="172" t="s">
        <v>675</v>
      </c>
      <c r="C650" s="173" t="s">
        <v>676</v>
      </c>
      <c r="D650" s="174" t="s">
        <v>84</v>
      </c>
      <c r="E650" s="175">
        <v>11.584</v>
      </c>
      <c r="F650" s="175">
        <v>0</v>
      </c>
      <c r="G650" s="176">
        <f>E650*F650</f>
        <v>0</v>
      </c>
      <c r="O650" s="170">
        <v>2</v>
      </c>
      <c r="AA650" s="146">
        <v>1</v>
      </c>
      <c r="AB650" s="146">
        <v>1</v>
      </c>
      <c r="AC650" s="146">
        <v>1</v>
      </c>
      <c r="AZ650" s="146">
        <v>1</v>
      </c>
      <c r="BA650" s="146">
        <f>IF(AZ650=1,G650,0)</f>
        <v>0</v>
      </c>
      <c r="BB650" s="146">
        <f>IF(AZ650=2,G650,0)</f>
        <v>0</v>
      </c>
      <c r="BC650" s="146">
        <f>IF(AZ650=3,G650,0)</f>
        <v>0</v>
      </c>
      <c r="BD650" s="146">
        <f>IF(AZ650=4,G650,0)</f>
        <v>0</v>
      </c>
      <c r="BE650" s="146">
        <f>IF(AZ650=5,G650,0)</f>
        <v>0</v>
      </c>
      <c r="CA650" s="170">
        <v>1</v>
      </c>
      <c r="CB650" s="170">
        <v>1</v>
      </c>
      <c r="CZ650" s="146">
        <v>0</v>
      </c>
    </row>
    <row r="651" spans="1:104">
      <c r="A651" s="177"/>
      <c r="B651" s="179"/>
      <c r="C651" s="295" t="s">
        <v>677</v>
      </c>
      <c r="D651" s="296"/>
      <c r="E651" s="180">
        <v>11.584</v>
      </c>
      <c r="F651" s="181"/>
      <c r="G651" s="182"/>
      <c r="M651" s="178" t="s">
        <v>677</v>
      </c>
      <c r="O651" s="170"/>
    </row>
    <row r="652" spans="1:104" ht="22.5">
      <c r="A652" s="171">
        <v>101</v>
      </c>
      <c r="B652" s="172" t="s">
        <v>678</v>
      </c>
      <c r="C652" s="173" t="s">
        <v>679</v>
      </c>
      <c r="D652" s="174" t="s">
        <v>84</v>
      </c>
      <c r="E652" s="175">
        <v>17.579999999999998</v>
      </c>
      <c r="F652" s="175">
        <v>0</v>
      </c>
      <c r="G652" s="176">
        <f>E652*F652</f>
        <v>0</v>
      </c>
      <c r="O652" s="170">
        <v>2</v>
      </c>
      <c r="AA652" s="146">
        <v>1</v>
      </c>
      <c r="AB652" s="146">
        <v>1</v>
      </c>
      <c r="AC652" s="146">
        <v>1</v>
      </c>
      <c r="AZ652" s="146">
        <v>1</v>
      </c>
      <c r="BA652" s="146">
        <f>IF(AZ652=1,G652,0)</f>
        <v>0</v>
      </c>
      <c r="BB652" s="146">
        <f>IF(AZ652=2,G652,0)</f>
        <v>0</v>
      </c>
      <c r="BC652" s="146">
        <f>IF(AZ652=3,G652,0)</f>
        <v>0</v>
      </c>
      <c r="BD652" s="146">
        <f>IF(AZ652=4,G652,0)</f>
        <v>0</v>
      </c>
      <c r="BE652" s="146">
        <f>IF(AZ652=5,G652,0)</f>
        <v>0</v>
      </c>
      <c r="CA652" s="170">
        <v>1</v>
      </c>
      <c r="CB652" s="170">
        <v>1</v>
      </c>
      <c r="CZ652" s="146">
        <v>0</v>
      </c>
    </row>
    <row r="653" spans="1:104">
      <c r="A653" s="177"/>
      <c r="B653" s="179"/>
      <c r="C653" s="297" t="s">
        <v>107</v>
      </c>
      <c r="D653" s="296"/>
      <c r="E653" s="203">
        <v>0</v>
      </c>
      <c r="F653" s="181"/>
      <c r="G653" s="182"/>
      <c r="M653" s="178" t="s">
        <v>107</v>
      </c>
      <c r="O653" s="170"/>
    </row>
    <row r="654" spans="1:104">
      <c r="A654" s="177"/>
      <c r="B654" s="179"/>
      <c r="C654" s="297" t="s">
        <v>148</v>
      </c>
      <c r="D654" s="296"/>
      <c r="E654" s="203">
        <v>0</v>
      </c>
      <c r="F654" s="181"/>
      <c r="G654" s="182"/>
      <c r="M654" s="178" t="s">
        <v>148</v>
      </c>
      <c r="O654" s="170"/>
    </row>
    <row r="655" spans="1:104">
      <c r="A655" s="177"/>
      <c r="B655" s="179"/>
      <c r="C655" s="297" t="s">
        <v>680</v>
      </c>
      <c r="D655" s="296"/>
      <c r="E655" s="203">
        <v>69.099999999999994</v>
      </c>
      <c r="F655" s="181"/>
      <c r="G655" s="182"/>
      <c r="M655" s="178" t="s">
        <v>680</v>
      </c>
      <c r="O655" s="170"/>
    </row>
    <row r="656" spans="1:104">
      <c r="A656" s="177"/>
      <c r="B656" s="179"/>
      <c r="C656" s="297" t="s">
        <v>681</v>
      </c>
      <c r="D656" s="296"/>
      <c r="E656" s="203">
        <v>15.2</v>
      </c>
      <c r="F656" s="181"/>
      <c r="G656" s="182"/>
      <c r="M656" s="178" t="s">
        <v>681</v>
      </c>
      <c r="O656" s="170"/>
    </row>
    <row r="657" spans="1:104">
      <c r="A657" s="177"/>
      <c r="B657" s="179"/>
      <c r="C657" s="297" t="s">
        <v>682</v>
      </c>
      <c r="D657" s="296"/>
      <c r="E657" s="203">
        <v>12.5</v>
      </c>
      <c r="F657" s="181"/>
      <c r="G657" s="182"/>
      <c r="M657" s="178" t="s">
        <v>682</v>
      </c>
      <c r="O657" s="170"/>
    </row>
    <row r="658" spans="1:104">
      <c r="A658" s="177"/>
      <c r="B658" s="179"/>
      <c r="C658" s="297" t="s">
        <v>683</v>
      </c>
      <c r="D658" s="296"/>
      <c r="E658" s="203">
        <v>3</v>
      </c>
      <c r="F658" s="181"/>
      <c r="G658" s="182"/>
      <c r="M658" s="178" t="s">
        <v>683</v>
      </c>
      <c r="O658" s="170"/>
    </row>
    <row r="659" spans="1:104">
      <c r="A659" s="177"/>
      <c r="B659" s="179"/>
      <c r="C659" s="297" t="s">
        <v>684</v>
      </c>
      <c r="D659" s="296"/>
      <c r="E659" s="203">
        <v>9.1999999999999993</v>
      </c>
      <c r="F659" s="181"/>
      <c r="G659" s="182"/>
      <c r="M659" s="178" t="s">
        <v>684</v>
      </c>
      <c r="O659" s="170"/>
    </row>
    <row r="660" spans="1:104">
      <c r="A660" s="177"/>
      <c r="B660" s="179"/>
      <c r="C660" s="297" t="s">
        <v>685</v>
      </c>
      <c r="D660" s="296"/>
      <c r="E660" s="203">
        <v>7.1</v>
      </c>
      <c r="F660" s="181"/>
      <c r="G660" s="182"/>
      <c r="M660" s="178" t="s">
        <v>685</v>
      </c>
      <c r="O660" s="170"/>
    </row>
    <row r="661" spans="1:104">
      <c r="A661" s="177"/>
      <c r="B661" s="179"/>
      <c r="C661" s="297" t="s">
        <v>686</v>
      </c>
      <c r="D661" s="296"/>
      <c r="E661" s="203">
        <v>1.1000000000000001</v>
      </c>
      <c r="F661" s="181"/>
      <c r="G661" s="182"/>
      <c r="M661" s="178" t="s">
        <v>686</v>
      </c>
      <c r="O661" s="170"/>
    </row>
    <row r="662" spans="1:104">
      <c r="A662" s="177"/>
      <c r="B662" s="179"/>
      <c r="C662" s="297" t="s">
        <v>108</v>
      </c>
      <c r="D662" s="296"/>
      <c r="E662" s="203">
        <v>117.19999999999999</v>
      </c>
      <c r="F662" s="181"/>
      <c r="G662" s="182"/>
      <c r="M662" s="178" t="s">
        <v>108</v>
      </c>
      <c r="O662" s="170"/>
    </row>
    <row r="663" spans="1:104">
      <c r="A663" s="177"/>
      <c r="B663" s="179"/>
      <c r="C663" s="295" t="s">
        <v>687</v>
      </c>
      <c r="D663" s="296"/>
      <c r="E663" s="180">
        <v>17.579999999999998</v>
      </c>
      <c r="F663" s="181"/>
      <c r="G663" s="182"/>
      <c r="M663" s="178" t="s">
        <v>687</v>
      </c>
      <c r="O663" s="170"/>
    </row>
    <row r="664" spans="1:104">
      <c r="A664" s="171">
        <v>102</v>
      </c>
      <c r="B664" s="172" t="s">
        <v>688</v>
      </c>
      <c r="C664" s="173" t="s">
        <v>689</v>
      </c>
      <c r="D664" s="174" t="s">
        <v>130</v>
      </c>
      <c r="E664" s="175">
        <v>18</v>
      </c>
      <c r="F664" s="175">
        <v>0</v>
      </c>
      <c r="G664" s="176">
        <f>E664*F664</f>
        <v>0</v>
      </c>
      <c r="O664" s="170">
        <v>2</v>
      </c>
      <c r="AA664" s="146">
        <v>1</v>
      </c>
      <c r="AB664" s="146">
        <v>1</v>
      </c>
      <c r="AC664" s="146">
        <v>1</v>
      </c>
      <c r="AZ664" s="146">
        <v>1</v>
      </c>
      <c r="BA664" s="146">
        <f>IF(AZ664=1,G664,0)</f>
        <v>0</v>
      </c>
      <c r="BB664" s="146">
        <f>IF(AZ664=2,G664,0)</f>
        <v>0</v>
      </c>
      <c r="BC664" s="146">
        <f>IF(AZ664=3,G664,0)</f>
        <v>0</v>
      </c>
      <c r="BD664" s="146">
        <f>IF(AZ664=4,G664,0)</f>
        <v>0</v>
      </c>
      <c r="BE664" s="146">
        <f>IF(AZ664=5,G664,0)</f>
        <v>0</v>
      </c>
      <c r="CA664" s="170">
        <v>1</v>
      </c>
      <c r="CB664" s="170">
        <v>1</v>
      </c>
      <c r="CZ664" s="146">
        <v>0</v>
      </c>
    </row>
    <row r="665" spans="1:104">
      <c r="A665" s="177"/>
      <c r="B665" s="179"/>
      <c r="C665" s="295" t="s">
        <v>168</v>
      </c>
      <c r="D665" s="296"/>
      <c r="E665" s="180">
        <v>0</v>
      </c>
      <c r="F665" s="181"/>
      <c r="G665" s="182"/>
      <c r="M665" s="178" t="s">
        <v>168</v>
      </c>
      <c r="O665" s="170"/>
    </row>
    <row r="666" spans="1:104">
      <c r="A666" s="177"/>
      <c r="B666" s="179"/>
      <c r="C666" s="295" t="s">
        <v>690</v>
      </c>
      <c r="D666" s="296"/>
      <c r="E666" s="180">
        <v>14.9</v>
      </c>
      <c r="F666" s="181"/>
      <c r="G666" s="182"/>
      <c r="M666" s="178" t="s">
        <v>690</v>
      </c>
      <c r="O666" s="170"/>
    </row>
    <row r="667" spans="1:104">
      <c r="A667" s="177"/>
      <c r="B667" s="179"/>
      <c r="C667" s="295" t="s">
        <v>691</v>
      </c>
      <c r="D667" s="296"/>
      <c r="E667" s="180">
        <v>3.1</v>
      </c>
      <c r="F667" s="181"/>
      <c r="G667" s="182"/>
      <c r="M667" s="178" t="s">
        <v>691</v>
      </c>
      <c r="O667" s="170"/>
    </row>
    <row r="668" spans="1:104">
      <c r="A668" s="171">
        <v>103</v>
      </c>
      <c r="B668" s="172" t="s">
        <v>692</v>
      </c>
      <c r="C668" s="173" t="s">
        <v>693</v>
      </c>
      <c r="D668" s="174" t="s">
        <v>130</v>
      </c>
      <c r="E668" s="175">
        <v>66.099999999999994</v>
      </c>
      <c r="F668" s="175">
        <v>0</v>
      </c>
      <c r="G668" s="176">
        <f>E668*F668</f>
        <v>0</v>
      </c>
      <c r="O668" s="170">
        <v>2</v>
      </c>
      <c r="AA668" s="146">
        <v>1</v>
      </c>
      <c r="AB668" s="146">
        <v>1</v>
      </c>
      <c r="AC668" s="146">
        <v>1</v>
      </c>
      <c r="AZ668" s="146">
        <v>1</v>
      </c>
      <c r="BA668" s="146">
        <f>IF(AZ668=1,G668,0)</f>
        <v>0</v>
      </c>
      <c r="BB668" s="146">
        <f>IF(AZ668=2,G668,0)</f>
        <v>0</v>
      </c>
      <c r="BC668" s="146">
        <f>IF(AZ668=3,G668,0)</f>
        <v>0</v>
      </c>
      <c r="BD668" s="146">
        <f>IF(AZ668=4,G668,0)</f>
        <v>0</v>
      </c>
      <c r="BE668" s="146">
        <f>IF(AZ668=5,G668,0)</f>
        <v>0</v>
      </c>
      <c r="CA668" s="170">
        <v>1</v>
      </c>
      <c r="CB668" s="170">
        <v>1</v>
      </c>
      <c r="CZ668" s="146">
        <v>0</v>
      </c>
    </row>
    <row r="669" spans="1:104">
      <c r="A669" s="177"/>
      <c r="B669" s="179"/>
      <c r="C669" s="295" t="s">
        <v>148</v>
      </c>
      <c r="D669" s="296"/>
      <c r="E669" s="180">
        <v>0</v>
      </c>
      <c r="F669" s="181"/>
      <c r="G669" s="182"/>
      <c r="M669" s="178" t="s">
        <v>148</v>
      </c>
      <c r="O669" s="170"/>
    </row>
    <row r="670" spans="1:104">
      <c r="A670" s="177"/>
      <c r="B670" s="179"/>
      <c r="C670" s="295" t="s">
        <v>681</v>
      </c>
      <c r="D670" s="296"/>
      <c r="E670" s="180">
        <v>15.2</v>
      </c>
      <c r="F670" s="181"/>
      <c r="G670" s="182"/>
      <c r="M670" s="178" t="s">
        <v>681</v>
      </c>
      <c r="O670" s="170"/>
    </row>
    <row r="671" spans="1:104">
      <c r="A671" s="177"/>
      <c r="B671" s="179"/>
      <c r="C671" s="295" t="s">
        <v>682</v>
      </c>
      <c r="D671" s="296"/>
      <c r="E671" s="180">
        <v>12.5</v>
      </c>
      <c r="F671" s="181"/>
      <c r="G671" s="182"/>
      <c r="M671" s="178" t="s">
        <v>682</v>
      </c>
      <c r="O671" s="170"/>
    </row>
    <row r="672" spans="1:104">
      <c r="A672" s="177"/>
      <c r="B672" s="179"/>
      <c r="C672" s="295" t="s">
        <v>683</v>
      </c>
      <c r="D672" s="296"/>
      <c r="E672" s="180">
        <v>3</v>
      </c>
      <c r="F672" s="181"/>
      <c r="G672" s="182"/>
      <c r="M672" s="178" t="s">
        <v>683</v>
      </c>
      <c r="O672" s="170"/>
    </row>
    <row r="673" spans="1:104">
      <c r="A673" s="177"/>
      <c r="B673" s="179"/>
      <c r="C673" s="295" t="s">
        <v>684</v>
      </c>
      <c r="D673" s="296"/>
      <c r="E673" s="180">
        <v>9.1999999999999993</v>
      </c>
      <c r="F673" s="181"/>
      <c r="G673" s="182"/>
      <c r="M673" s="178" t="s">
        <v>684</v>
      </c>
      <c r="O673" s="170"/>
    </row>
    <row r="674" spans="1:104">
      <c r="A674" s="177"/>
      <c r="B674" s="179"/>
      <c r="C674" s="295" t="s">
        <v>685</v>
      </c>
      <c r="D674" s="296"/>
      <c r="E674" s="180">
        <v>7.1</v>
      </c>
      <c r="F674" s="181"/>
      <c r="G674" s="182"/>
      <c r="M674" s="178" t="s">
        <v>685</v>
      </c>
      <c r="O674" s="170"/>
    </row>
    <row r="675" spans="1:104">
      <c r="A675" s="177"/>
      <c r="B675" s="179"/>
      <c r="C675" s="295" t="s">
        <v>686</v>
      </c>
      <c r="D675" s="296"/>
      <c r="E675" s="180">
        <v>1.1000000000000001</v>
      </c>
      <c r="F675" s="181"/>
      <c r="G675" s="182"/>
      <c r="M675" s="178" t="s">
        <v>686</v>
      </c>
      <c r="O675" s="170"/>
    </row>
    <row r="676" spans="1:104">
      <c r="A676" s="177"/>
      <c r="B676" s="179"/>
      <c r="C676" s="295" t="s">
        <v>168</v>
      </c>
      <c r="D676" s="296"/>
      <c r="E676" s="180">
        <v>0</v>
      </c>
      <c r="F676" s="181"/>
      <c r="G676" s="182"/>
      <c r="M676" s="178" t="s">
        <v>168</v>
      </c>
      <c r="O676" s="170"/>
    </row>
    <row r="677" spans="1:104">
      <c r="A677" s="177"/>
      <c r="B677" s="179"/>
      <c r="C677" s="295" t="s">
        <v>690</v>
      </c>
      <c r="D677" s="296"/>
      <c r="E677" s="180">
        <v>14.9</v>
      </c>
      <c r="F677" s="181"/>
      <c r="G677" s="182"/>
      <c r="M677" s="178" t="s">
        <v>690</v>
      </c>
      <c r="O677" s="170"/>
    </row>
    <row r="678" spans="1:104">
      <c r="A678" s="177"/>
      <c r="B678" s="179"/>
      <c r="C678" s="295" t="s">
        <v>691</v>
      </c>
      <c r="D678" s="296"/>
      <c r="E678" s="180">
        <v>3.1</v>
      </c>
      <c r="F678" s="181"/>
      <c r="G678" s="182"/>
      <c r="M678" s="178" t="s">
        <v>691</v>
      </c>
      <c r="O678" s="170"/>
    </row>
    <row r="679" spans="1:104">
      <c r="A679" s="171">
        <v>104</v>
      </c>
      <c r="B679" s="172" t="s">
        <v>694</v>
      </c>
      <c r="C679" s="173" t="s">
        <v>695</v>
      </c>
      <c r="D679" s="174" t="s">
        <v>137</v>
      </c>
      <c r="E679" s="175">
        <v>36</v>
      </c>
      <c r="F679" s="175">
        <v>0</v>
      </c>
      <c r="G679" s="176">
        <f>E679*F679</f>
        <v>0</v>
      </c>
      <c r="O679" s="170">
        <v>2</v>
      </c>
      <c r="AA679" s="146">
        <v>1</v>
      </c>
      <c r="AB679" s="146">
        <v>1</v>
      </c>
      <c r="AC679" s="146">
        <v>1</v>
      </c>
      <c r="AZ679" s="146">
        <v>1</v>
      </c>
      <c r="BA679" s="146">
        <f>IF(AZ679=1,G679,0)</f>
        <v>0</v>
      </c>
      <c r="BB679" s="146">
        <f>IF(AZ679=2,G679,0)</f>
        <v>0</v>
      </c>
      <c r="BC679" s="146">
        <f>IF(AZ679=3,G679,0)</f>
        <v>0</v>
      </c>
      <c r="BD679" s="146">
        <f>IF(AZ679=4,G679,0)</f>
        <v>0</v>
      </c>
      <c r="BE679" s="146">
        <f>IF(AZ679=5,G679,0)</f>
        <v>0</v>
      </c>
      <c r="CA679" s="170">
        <v>1</v>
      </c>
      <c r="CB679" s="170">
        <v>1</v>
      </c>
      <c r="CZ679" s="146">
        <v>0</v>
      </c>
    </row>
    <row r="680" spans="1:104">
      <c r="A680" s="177"/>
      <c r="B680" s="179"/>
      <c r="C680" s="295" t="s">
        <v>696</v>
      </c>
      <c r="D680" s="296"/>
      <c r="E680" s="180">
        <v>36</v>
      </c>
      <c r="F680" s="181"/>
      <c r="G680" s="182"/>
      <c r="M680" s="178" t="s">
        <v>696</v>
      </c>
      <c r="O680" s="170"/>
    </row>
    <row r="681" spans="1:104">
      <c r="A681" s="171">
        <v>105</v>
      </c>
      <c r="B681" s="172" t="s">
        <v>697</v>
      </c>
      <c r="C681" s="173" t="s">
        <v>698</v>
      </c>
      <c r="D681" s="174" t="s">
        <v>137</v>
      </c>
      <c r="E681" s="175">
        <v>21</v>
      </c>
      <c r="F681" s="175">
        <v>0</v>
      </c>
      <c r="G681" s="176">
        <f>E681*F681</f>
        <v>0</v>
      </c>
      <c r="O681" s="170">
        <v>2</v>
      </c>
      <c r="AA681" s="146">
        <v>1</v>
      </c>
      <c r="AB681" s="146">
        <v>1</v>
      </c>
      <c r="AC681" s="146">
        <v>1</v>
      </c>
      <c r="AZ681" s="146">
        <v>1</v>
      </c>
      <c r="BA681" s="146">
        <f>IF(AZ681=1,G681,0)</f>
        <v>0</v>
      </c>
      <c r="BB681" s="146">
        <f>IF(AZ681=2,G681,0)</f>
        <v>0</v>
      </c>
      <c r="BC681" s="146">
        <f>IF(AZ681=3,G681,0)</f>
        <v>0</v>
      </c>
      <c r="BD681" s="146">
        <f>IF(AZ681=4,G681,0)</f>
        <v>0</v>
      </c>
      <c r="BE681" s="146">
        <f>IF(AZ681=5,G681,0)</f>
        <v>0</v>
      </c>
      <c r="CA681" s="170">
        <v>1</v>
      </c>
      <c r="CB681" s="170">
        <v>1</v>
      </c>
      <c r="CZ681" s="146">
        <v>0</v>
      </c>
    </row>
    <row r="682" spans="1:104">
      <c r="A682" s="177"/>
      <c r="B682" s="179"/>
      <c r="C682" s="295" t="s">
        <v>699</v>
      </c>
      <c r="D682" s="296"/>
      <c r="E682" s="180">
        <v>7</v>
      </c>
      <c r="F682" s="181"/>
      <c r="G682" s="182"/>
      <c r="M682" s="178" t="s">
        <v>699</v>
      </c>
      <c r="O682" s="170"/>
    </row>
    <row r="683" spans="1:104">
      <c r="A683" s="177"/>
      <c r="B683" s="179"/>
      <c r="C683" s="295" t="s">
        <v>700</v>
      </c>
      <c r="D683" s="296"/>
      <c r="E683" s="180">
        <v>14</v>
      </c>
      <c r="F683" s="181"/>
      <c r="G683" s="182"/>
      <c r="M683" s="178" t="s">
        <v>700</v>
      </c>
      <c r="O683" s="170"/>
    </row>
    <row r="684" spans="1:104">
      <c r="A684" s="171">
        <v>106</v>
      </c>
      <c r="B684" s="172" t="s">
        <v>701</v>
      </c>
      <c r="C684" s="173" t="s">
        <v>702</v>
      </c>
      <c r="D684" s="174" t="s">
        <v>137</v>
      </c>
      <c r="E684" s="175">
        <v>1</v>
      </c>
      <c r="F684" s="175">
        <v>0</v>
      </c>
      <c r="G684" s="176">
        <f>E684*F684</f>
        <v>0</v>
      </c>
      <c r="O684" s="170">
        <v>2</v>
      </c>
      <c r="AA684" s="146">
        <v>1</v>
      </c>
      <c r="AB684" s="146">
        <v>0</v>
      </c>
      <c r="AC684" s="146">
        <v>0</v>
      </c>
      <c r="AZ684" s="146">
        <v>1</v>
      </c>
      <c r="BA684" s="146">
        <f>IF(AZ684=1,G684,0)</f>
        <v>0</v>
      </c>
      <c r="BB684" s="146">
        <f>IF(AZ684=2,G684,0)</f>
        <v>0</v>
      </c>
      <c r="BC684" s="146">
        <f>IF(AZ684=3,G684,0)</f>
        <v>0</v>
      </c>
      <c r="BD684" s="146">
        <f>IF(AZ684=4,G684,0)</f>
        <v>0</v>
      </c>
      <c r="BE684" s="146">
        <f>IF(AZ684=5,G684,0)</f>
        <v>0</v>
      </c>
      <c r="CA684" s="170">
        <v>1</v>
      </c>
      <c r="CB684" s="170">
        <v>0</v>
      </c>
      <c r="CZ684" s="146">
        <v>0</v>
      </c>
    </row>
    <row r="685" spans="1:104">
      <c r="A685" s="177"/>
      <c r="B685" s="179"/>
      <c r="C685" s="295" t="s">
        <v>703</v>
      </c>
      <c r="D685" s="296"/>
      <c r="E685" s="180">
        <v>1</v>
      </c>
      <c r="F685" s="181"/>
      <c r="G685" s="182"/>
      <c r="M685" s="178" t="s">
        <v>703</v>
      </c>
      <c r="O685" s="170"/>
    </row>
    <row r="686" spans="1:104">
      <c r="A686" s="171">
        <v>107</v>
      </c>
      <c r="B686" s="172" t="s">
        <v>704</v>
      </c>
      <c r="C686" s="173" t="s">
        <v>705</v>
      </c>
      <c r="D686" s="174" t="s">
        <v>130</v>
      </c>
      <c r="E686" s="175">
        <v>14.5204</v>
      </c>
      <c r="F686" s="175">
        <v>0</v>
      </c>
      <c r="G686" s="176">
        <f>E686*F686</f>
        <v>0</v>
      </c>
      <c r="O686" s="170">
        <v>2</v>
      </c>
      <c r="AA686" s="146">
        <v>1</v>
      </c>
      <c r="AB686" s="146">
        <v>1</v>
      </c>
      <c r="AC686" s="146">
        <v>1</v>
      </c>
      <c r="AZ686" s="146">
        <v>1</v>
      </c>
      <c r="BA686" s="146">
        <f>IF(AZ686=1,G686,0)</f>
        <v>0</v>
      </c>
      <c r="BB686" s="146">
        <f>IF(AZ686=2,G686,0)</f>
        <v>0</v>
      </c>
      <c r="BC686" s="146">
        <f>IF(AZ686=3,G686,0)</f>
        <v>0</v>
      </c>
      <c r="BD686" s="146">
        <f>IF(AZ686=4,G686,0)</f>
        <v>0</v>
      </c>
      <c r="BE686" s="146">
        <f>IF(AZ686=5,G686,0)</f>
        <v>0</v>
      </c>
      <c r="CA686" s="170">
        <v>1</v>
      </c>
      <c r="CB686" s="170">
        <v>1</v>
      </c>
      <c r="CZ686" s="146">
        <v>1E-3</v>
      </c>
    </row>
    <row r="687" spans="1:104" ht="33.75">
      <c r="A687" s="177"/>
      <c r="B687" s="179"/>
      <c r="C687" s="295" t="s">
        <v>706</v>
      </c>
      <c r="D687" s="296"/>
      <c r="E687" s="180">
        <v>9.5603999999999996</v>
      </c>
      <c r="F687" s="181"/>
      <c r="G687" s="182"/>
      <c r="M687" s="178" t="s">
        <v>706</v>
      </c>
      <c r="O687" s="170"/>
    </row>
    <row r="688" spans="1:104">
      <c r="A688" s="177"/>
      <c r="B688" s="179"/>
      <c r="C688" s="295" t="s">
        <v>707</v>
      </c>
      <c r="D688" s="296"/>
      <c r="E688" s="180">
        <v>4.96</v>
      </c>
      <c r="F688" s="181"/>
      <c r="G688" s="182"/>
      <c r="M688" s="178" t="s">
        <v>707</v>
      </c>
      <c r="O688" s="170"/>
    </row>
    <row r="689" spans="1:104">
      <c r="A689" s="171">
        <v>108</v>
      </c>
      <c r="B689" s="172" t="s">
        <v>708</v>
      </c>
      <c r="C689" s="173" t="s">
        <v>709</v>
      </c>
      <c r="D689" s="174" t="s">
        <v>144</v>
      </c>
      <c r="E689" s="175">
        <v>11.7</v>
      </c>
      <c r="F689" s="175">
        <v>0</v>
      </c>
      <c r="G689" s="176">
        <f>E689*F689</f>
        <v>0</v>
      </c>
      <c r="O689" s="170">
        <v>2</v>
      </c>
      <c r="AA689" s="146">
        <v>1</v>
      </c>
      <c r="AB689" s="146">
        <v>1</v>
      </c>
      <c r="AC689" s="146">
        <v>1</v>
      </c>
      <c r="AZ689" s="146">
        <v>1</v>
      </c>
      <c r="BA689" s="146">
        <f>IF(AZ689=1,G689,0)</f>
        <v>0</v>
      </c>
      <c r="BB689" s="146">
        <f>IF(AZ689=2,G689,0)</f>
        <v>0</v>
      </c>
      <c r="BC689" s="146">
        <f>IF(AZ689=3,G689,0)</f>
        <v>0</v>
      </c>
      <c r="BD689" s="146">
        <f>IF(AZ689=4,G689,0)</f>
        <v>0</v>
      </c>
      <c r="BE689" s="146">
        <f>IF(AZ689=5,G689,0)</f>
        <v>0</v>
      </c>
      <c r="CA689" s="170">
        <v>1</v>
      </c>
      <c r="CB689" s="170">
        <v>1</v>
      </c>
      <c r="CZ689" s="146">
        <v>9.2000000000000003E-4</v>
      </c>
    </row>
    <row r="690" spans="1:104">
      <c r="A690" s="177"/>
      <c r="B690" s="179"/>
      <c r="C690" s="295" t="s">
        <v>710</v>
      </c>
      <c r="D690" s="296"/>
      <c r="E690" s="180">
        <v>11.7</v>
      </c>
      <c r="F690" s="181"/>
      <c r="G690" s="182"/>
      <c r="M690" s="178" t="s">
        <v>710</v>
      </c>
      <c r="O690" s="170"/>
    </row>
    <row r="691" spans="1:104">
      <c r="A691" s="171">
        <v>109</v>
      </c>
      <c r="B691" s="172" t="s">
        <v>711</v>
      </c>
      <c r="C691" s="173" t="s">
        <v>712</v>
      </c>
      <c r="D691" s="174" t="s">
        <v>130</v>
      </c>
      <c r="E691" s="175">
        <v>32.110999999999997</v>
      </c>
      <c r="F691" s="175">
        <v>0</v>
      </c>
      <c r="G691" s="176">
        <f>E691*F691</f>
        <v>0</v>
      </c>
      <c r="O691" s="170">
        <v>2</v>
      </c>
      <c r="AA691" s="146">
        <v>1</v>
      </c>
      <c r="AB691" s="146">
        <v>1</v>
      </c>
      <c r="AC691" s="146">
        <v>1</v>
      </c>
      <c r="AZ691" s="146">
        <v>1</v>
      </c>
      <c r="BA691" s="146">
        <f>IF(AZ691=1,G691,0)</f>
        <v>0</v>
      </c>
      <c r="BB691" s="146">
        <f>IF(AZ691=2,G691,0)</f>
        <v>0</v>
      </c>
      <c r="BC691" s="146">
        <f>IF(AZ691=3,G691,0)</f>
        <v>0</v>
      </c>
      <c r="BD691" s="146">
        <f>IF(AZ691=4,G691,0)</f>
        <v>0</v>
      </c>
      <c r="BE691" s="146">
        <f>IF(AZ691=5,G691,0)</f>
        <v>0</v>
      </c>
      <c r="CA691" s="170">
        <v>1</v>
      </c>
      <c r="CB691" s="170">
        <v>1</v>
      </c>
      <c r="CZ691" s="146">
        <v>1.17E-3</v>
      </c>
    </row>
    <row r="692" spans="1:104">
      <c r="A692" s="177"/>
      <c r="B692" s="179"/>
      <c r="C692" s="295" t="s">
        <v>148</v>
      </c>
      <c r="D692" s="296"/>
      <c r="E692" s="180">
        <v>0</v>
      </c>
      <c r="F692" s="181"/>
      <c r="G692" s="182"/>
      <c r="M692" s="178" t="s">
        <v>148</v>
      </c>
      <c r="O692" s="170"/>
    </row>
    <row r="693" spans="1:104">
      <c r="A693" s="177"/>
      <c r="B693" s="179"/>
      <c r="C693" s="295" t="s">
        <v>713</v>
      </c>
      <c r="D693" s="296"/>
      <c r="E693" s="180">
        <v>3.1520000000000001</v>
      </c>
      <c r="F693" s="181"/>
      <c r="G693" s="182"/>
      <c r="M693" s="178" t="s">
        <v>713</v>
      </c>
      <c r="O693" s="170"/>
    </row>
    <row r="694" spans="1:104">
      <c r="A694" s="177"/>
      <c r="B694" s="179"/>
      <c r="C694" s="295" t="s">
        <v>714</v>
      </c>
      <c r="D694" s="296"/>
      <c r="E694" s="180">
        <v>6.1070000000000002</v>
      </c>
      <c r="F694" s="181"/>
      <c r="G694" s="182"/>
      <c r="M694" s="178" t="s">
        <v>714</v>
      </c>
      <c r="O694" s="170"/>
    </row>
    <row r="695" spans="1:104">
      <c r="A695" s="177"/>
      <c r="B695" s="179"/>
      <c r="C695" s="295" t="s">
        <v>715</v>
      </c>
      <c r="D695" s="296"/>
      <c r="E695" s="180">
        <v>5.7130000000000001</v>
      </c>
      <c r="F695" s="181"/>
      <c r="G695" s="182"/>
      <c r="M695" s="178" t="s">
        <v>715</v>
      </c>
      <c r="O695" s="170"/>
    </row>
    <row r="696" spans="1:104">
      <c r="A696" s="177"/>
      <c r="B696" s="179"/>
      <c r="C696" s="295" t="s">
        <v>716</v>
      </c>
      <c r="D696" s="296"/>
      <c r="E696" s="180">
        <v>1.5760000000000001</v>
      </c>
      <c r="F696" s="181"/>
      <c r="G696" s="182"/>
      <c r="M696" s="178" t="s">
        <v>716</v>
      </c>
      <c r="O696" s="170"/>
    </row>
    <row r="697" spans="1:104">
      <c r="A697" s="177"/>
      <c r="B697" s="179"/>
      <c r="C697" s="295" t="s">
        <v>717</v>
      </c>
      <c r="D697" s="296"/>
      <c r="E697" s="180">
        <v>4.5309999999999997</v>
      </c>
      <c r="F697" s="181"/>
      <c r="G697" s="182"/>
      <c r="M697" s="178" t="s">
        <v>717</v>
      </c>
      <c r="O697" s="170"/>
    </row>
    <row r="698" spans="1:104">
      <c r="A698" s="177"/>
      <c r="B698" s="179"/>
      <c r="C698" s="295" t="s">
        <v>718</v>
      </c>
      <c r="D698" s="296"/>
      <c r="E698" s="180">
        <v>7.88</v>
      </c>
      <c r="F698" s="181"/>
      <c r="G698" s="182"/>
      <c r="M698" s="178" t="s">
        <v>718</v>
      </c>
      <c r="O698" s="170"/>
    </row>
    <row r="699" spans="1:104">
      <c r="A699" s="177"/>
      <c r="B699" s="179"/>
      <c r="C699" s="295" t="s">
        <v>719</v>
      </c>
      <c r="D699" s="296"/>
      <c r="E699" s="180">
        <v>3.1520000000000001</v>
      </c>
      <c r="F699" s="181"/>
      <c r="G699" s="182"/>
      <c r="M699" s="178" t="s">
        <v>719</v>
      </c>
      <c r="O699" s="170"/>
    </row>
    <row r="700" spans="1:104">
      <c r="A700" s="171">
        <v>110</v>
      </c>
      <c r="B700" s="172" t="s">
        <v>720</v>
      </c>
      <c r="C700" s="173" t="s">
        <v>721</v>
      </c>
      <c r="D700" s="174" t="s">
        <v>144</v>
      </c>
      <c r="E700" s="175">
        <v>200</v>
      </c>
      <c r="F700" s="175">
        <v>0</v>
      </c>
      <c r="G700" s="176">
        <f>E700*F700</f>
        <v>0</v>
      </c>
      <c r="O700" s="170">
        <v>2</v>
      </c>
      <c r="AA700" s="146">
        <v>1</v>
      </c>
      <c r="AB700" s="146">
        <v>1</v>
      </c>
      <c r="AC700" s="146">
        <v>1</v>
      </c>
      <c r="AZ700" s="146">
        <v>1</v>
      </c>
      <c r="BA700" s="146">
        <f>IF(AZ700=1,G700,0)</f>
        <v>0</v>
      </c>
      <c r="BB700" s="146">
        <f>IF(AZ700=2,G700,0)</f>
        <v>0</v>
      </c>
      <c r="BC700" s="146">
        <f>IF(AZ700=3,G700,0)</f>
        <v>0</v>
      </c>
      <c r="BD700" s="146">
        <f>IF(AZ700=4,G700,0)</f>
        <v>0</v>
      </c>
      <c r="BE700" s="146">
        <f>IF(AZ700=5,G700,0)</f>
        <v>0</v>
      </c>
      <c r="CA700" s="170">
        <v>1</v>
      </c>
      <c r="CB700" s="170">
        <v>1</v>
      </c>
      <c r="CZ700" s="146">
        <v>3.8000000000000002E-4</v>
      </c>
    </row>
    <row r="701" spans="1:104">
      <c r="A701" s="177"/>
      <c r="B701" s="179"/>
      <c r="C701" s="295" t="s">
        <v>302</v>
      </c>
      <c r="D701" s="296"/>
      <c r="E701" s="180">
        <v>200</v>
      </c>
      <c r="F701" s="181"/>
      <c r="G701" s="182"/>
      <c r="M701" s="178" t="s">
        <v>302</v>
      </c>
      <c r="O701" s="170"/>
    </row>
    <row r="702" spans="1:104">
      <c r="A702" s="171">
        <v>111</v>
      </c>
      <c r="B702" s="172" t="s">
        <v>722</v>
      </c>
      <c r="C702" s="173" t="s">
        <v>723</v>
      </c>
      <c r="D702" s="174" t="s">
        <v>144</v>
      </c>
      <c r="E702" s="175">
        <v>80</v>
      </c>
      <c r="F702" s="175">
        <v>0</v>
      </c>
      <c r="G702" s="176">
        <f>E702*F702</f>
        <v>0</v>
      </c>
      <c r="O702" s="170">
        <v>2</v>
      </c>
      <c r="AA702" s="146">
        <v>1</v>
      </c>
      <c r="AB702" s="146">
        <v>1</v>
      </c>
      <c r="AC702" s="146">
        <v>1</v>
      </c>
      <c r="AZ702" s="146">
        <v>1</v>
      </c>
      <c r="BA702" s="146">
        <f>IF(AZ702=1,G702,0)</f>
        <v>0</v>
      </c>
      <c r="BB702" s="146">
        <f>IF(AZ702=2,G702,0)</f>
        <v>0</v>
      </c>
      <c r="BC702" s="146">
        <f>IF(AZ702=3,G702,0)</f>
        <v>0</v>
      </c>
      <c r="BD702" s="146">
        <f>IF(AZ702=4,G702,0)</f>
        <v>0</v>
      </c>
      <c r="BE702" s="146">
        <f>IF(AZ702=5,G702,0)</f>
        <v>0</v>
      </c>
      <c r="CA702" s="170">
        <v>1</v>
      </c>
      <c r="CB702" s="170">
        <v>1</v>
      </c>
      <c r="CZ702" s="146">
        <v>5.9000000000000003E-4</v>
      </c>
    </row>
    <row r="703" spans="1:104">
      <c r="A703" s="177"/>
      <c r="B703" s="179"/>
      <c r="C703" s="295" t="s">
        <v>305</v>
      </c>
      <c r="D703" s="296"/>
      <c r="E703" s="180">
        <v>80</v>
      </c>
      <c r="F703" s="181"/>
      <c r="G703" s="182"/>
      <c r="M703" s="178" t="s">
        <v>305</v>
      </c>
      <c r="O703" s="170"/>
    </row>
    <row r="704" spans="1:104">
      <c r="A704" s="183"/>
      <c r="B704" s="184" t="s">
        <v>77</v>
      </c>
      <c r="C704" s="185" t="str">
        <f>CONCATENATE(B614," ",C614)</f>
        <v>96 Bourání konstrukcí</v>
      </c>
      <c r="D704" s="186"/>
      <c r="E704" s="187"/>
      <c r="F704" s="188"/>
      <c r="G704" s="189">
        <f>SUM(G614:G703)</f>
        <v>0</v>
      </c>
      <c r="O704" s="170">
        <v>4</v>
      </c>
      <c r="BA704" s="190">
        <f>SUM(BA614:BA703)</f>
        <v>0</v>
      </c>
      <c r="BB704" s="190">
        <f>SUM(BB614:BB703)</f>
        <v>0</v>
      </c>
      <c r="BC704" s="190">
        <f>SUM(BC614:BC703)</f>
        <v>0</v>
      </c>
      <c r="BD704" s="190">
        <f>SUM(BD614:BD703)</f>
        <v>0</v>
      </c>
      <c r="BE704" s="190">
        <f>SUM(BE614:BE703)</f>
        <v>0</v>
      </c>
    </row>
    <row r="705" spans="1:104">
      <c r="A705" s="163" t="s">
        <v>73</v>
      </c>
      <c r="B705" s="164" t="s">
        <v>724</v>
      </c>
      <c r="C705" s="165" t="s">
        <v>725</v>
      </c>
      <c r="D705" s="166"/>
      <c r="E705" s="167"/>
      <c r="F705" s="167"/>
      <c r="G705" s="168"/>
      <c r="H705" s="169"/>
      <c r="I705" s="169"/>
      <c r="O705" s="170">
        <v>1</v>
      </c>
    </row>
    <row r="706" spans="1:104">
      <c r="A706" s="171">
        <v>112</v>
      </c>
      <c r="B706" s="172" t="s">
        <v>726</v>
      </c>
      <c r="C706" s="173" t="s">
        <v>727</v>
      </c>
      <c r="D706" s="174" t="s">
        <v>137</v>
      </c>
      <c r="E706" s="175">
        <v>20</v>
      </c>
      <c r="F706" s="175">
        <v>0</v>
      </c>
      <c r="G706" s="176">
        <f>E706*F706</f>
        <v>0</v>
      </c>
      <c r="O706" s="170">
        <v>2</v>
      </c>
      <c r="AA706" s="146">
        <v>1</v>
      </c>
      <c r="AB706" s="146">
        <v>1</v>
      </c>
      <c r="AC706" s="146">
        <v>1</v>
      </c>
      <c r="AZ706" s="146">
        <v>1</v>
      </c>
      <c r="BA706" s="146">
        <f>IF(AZ706=1,G706,0)</f>
        <v>0</v>
      </c>
      <c r="BB706" s="146">
        <f>IF(AZ706=2,G706,0)</f>
        <v>0</v>
      </c>
      <c r="BC706" s="146">
        <f>IF(AZ706=3,G706,0)</f>
        <v>0</v>
      </c>
      <c r="BD706" s="146">
        <f>IF(AZ706=4,G706,0)</f>
        <v>0</v>
      </c>
      <c r="BE706" s="146">
        <f>IF(AZ706=5,G706,0)</f>
        <v>0</v>
      </c>
      <c r="CA706" s="170">
        <v>1</v>
      </c>
      <c r="CB706" s="170">
        <v>1</v>
      </c>
      <c r="CZ706" s="146">
        <v>4.8999999999999998E-4</v>
      </c>
    </row>
    <row r="707" spans="1:104">
      <c r="A707" s="177"/>
      <c r="B707" s="179"/>
      <c r="C707" s="295" t="s">
        <v>728</v>
      </c>
      <c r="D707" s="296"/>
      <c r="E707" s="180">
        <v>20</v>
      </c>
      <c r="F707" s="181"/>
      <c r="G707" s="182"/>
      <c r="M707" s="178" t="s">
        <v>728</v>
      </c>
      <c r="O707" s="170"/>
    </row>
    <row r="708" spans="1:104">
      <c r="A708" s="171">
        <v>113</v>
      </c>
      <c r="B708" s="172" t="s">
        <v>729</v>
      </c>
      <c r="C708" s="173" t="s">
        <v>730</v>
      </c>
      <c r="D708" s="174" t="s">
        <v>144</v>
      </c>
      <c r="E708" s="175">
        <v>52.4</v>
      </c>
      <c r="F708" s="175">
        <v>0</v>
      </c>
      <c r="G708" s="176">
        <f>E708*F708</f>
        <v>0</v>
      </c>
      <c r="O708" s="170">
        <v>2</v>
      </c>
      <c r="AA708" s="146">
        <v>1</v>
      </c>
      <c r="AB708" s="146">
        <v>1</v>
      </c>
      <c r="AC708" s="146">
        <v>1</v>
      </c>
      <c r="AZ708" s="146">
        <v>1</v>
      </c>
      <c r="BA708" s="146">
        <f>IF(AZ708=1,G708,0)</f>
        <v>0</v>
      </c>
      <c r="BB708" s="146">
        <f>IF(AZ708=2,G708,0)</f>
        <v>0</v>
      </c>
      <c r="BC708" s="146">
        <f>IF(AZ708=3,G708,0)</f>
        <v>0</v>
      </c>
      <c r="BD708" s="146">
        <f>IF(AZ708=4,G708,0)</f>
        <v>0</v>
      </c>
      <c r="BE708" s="146">
        <f>IF(AZ708=5,G708,0)</f>
        <v>0</v>
      </c>
      <c r="CA708" s="170">
        <v>1</v>
      </c>
      <c r="CB708" s="170">
        <v>1</v>
      </c>
      <c r="CZ708" s="146">
        <v>4.8999999999999998E-4</v>
      </c>
    </row>
    <row r="709" spans="1:104">
      <c r="A709" s="177"/>
      <c r="B709" s="179"/>
      <c r="C709" s="295" t="s">
        <v>731</v>
      </c>
      <c r="D709" s="296"/>
      <c r="E709" s="180">
        <v>52.4</v>
      </c>
      <c r="F709" s="181"/>
      <c r="G709" s="182"/>
      <c r="M709" s="178" t="s">
        <v>731</v>
      </c>
      <c r="O709" s="170"/>
    </row>
    <row r="710" spans="1:104">
      <c r="A710" s="171">
        <v>114</v>
      </c>
      <c r="B710" s="172" t="s">
        <v>732</v>
      </c>
      <c r="C710" s="173" t="s">
        <v>733</v>
      </c>
      <c r="D710" s="174" t="s">
        <v>144</v>
      </c>
      <c r="E710" s="175">
        <v>2.5</v>
      </c>
      <c r="F710" s="175">
        <v>0</v>
      </c>
      <c r="G710" s="176">
        <f>E710*F710</f>
        <v>0</v>
      </c>
      <c r="O710" s="170">
        <v>2</v>
      </c>
      <c r="AA710" s="146">
        <v>1</v>
      </c>
      <c r="AB710" s="146">
        <v>1</v>
      </c>
      <c r="AC710" s="146">
        <v>1</v>
      </c>
      <c r="AZ710" s="146">
        <v>1</v>
      </c>
      <c r="BA710" s="146">
        <f>IF(AZ710=1,G710,0)</f>
        <v>0</v>
      </c>
      <c r="BB710" s="146">
        <f>IF(AZ710=2,G710,0)</f>
        <v>0</v>
      </c>
      <c r="BC710" s="146">
        <f>IF(AZ710=3,G710,0)</f>
        <v>0</v>
      </c>
      <c r="BD710" s="146">
        <f>IF(AZ710=4,G710,0)</f>
        <v>0</v>
      </c>
      <c r="BE710" s="146">
        <f>IF(AZ710=5,G710,0)</f>
        <v>0</v>
      </c>
      <c r="CA710" s="170">
        <v>1</v>
      </c>
      <c r="CB710" s="170">
        <v>1</v>
      </c>
      <c r="CZ710" s="146">
        <v>4.8999999999999998E-4</v>
      </c>
    </row>
    <row r="711" spans="1:104">
      <c r="A711" s="177"/>
      <c r="B711" s="179"/>
      <c r="C711" s="295" t="s">
        <v>734</v>
      </c>
      <c r="D711" s="296"/>
      <c r="E711" s="180">
        <v>2.5</v>
      </c>
      <c r="F711" s="181"/>
      <c r="G711" s="182"/>
      <c r="M711" s="178" t="s">
        <v>734</v>
      </c>
      <c r="O711" s="170"/>
    </row>
    <row r="712" spans="1:104">
      <c r="A712" s="171">
        <v>115</v>
      </c>
      <c r="B712" s="172" t="s">
        <v>735</v>
      </c>
      <c r="C712" s="173" t="s">
        <v>736</v>
      </c>
      <c r="D712" s="174" t="s">
        <v>144</v>
      </c>
      <c r="E712" s="175">
        <v>2.5</v>
      </c>
      <c r="F712" s="175">
        <v>0</v>
      </c>
      <c r="G712" s="176">
        <f>E712*F712</f>
        <v>0</v>
      </c>
      <c r="O712" s="170">
        <v>2</v>
      </c>
      <c r="AA712" s="146">
        <v>1</v>
      </c>
      <c r="AB712" s="146">
        <v>1</v>
      </c>
      <c r="AC712" s="146">
        <v>1</v>
      </c>
      <c r="AZ712" s="146">
        <v>1</v>
      </c>
      <c r="BA712" s="146">
        <f>IF(AZ712=1,G712,0)</f>
        <v>0</v>
      </c>
      <c r="BB712" s="146">
        <f>IF(AZ712=2,G712,0)</f>
        <v>0</v>
      </c>
      <c r="BC712" s="146">
        <f>IF(AZ712=3,G712,0)</f>
        <v>0</v>
      </c>
      <c r="BD712" s="146">
        <f>IF(AZ712=4,G712,0)</f>
        <v>0</v>
      </c>
      <c r="BE712" s="146">
        <f>IF(AZ712=5,G712,0)</f>
        <v>0</v>
      </c>
      <c r="CA712" s="170">
        <v>1</v>
      </c>
      <c r="CB712" s="170">
        <v>1</v>
      </c>
      <c r="CZ712" s="146">
        <v>0</v>
      </c>
    </row>
    <row r="713" spans="1:104">
      <c r="A713" s="177"/>
      <c r="B713" s="179"/>
      <c r="C713" s="295" t="s">
        <v>734</v>
      </c>
      <c r="D713" s="296"/>
      <c r="E713" s="180">
        <v>2.5</v>
      </c>
      <c r="F713" s="181"/>
      <c r="G713" s="182"/>
      <c r="M713" s="178" t="s">
        <v>734</v>
      </c>
      <c r="O713" s="170"/>
    </row>
    <row r="714" spans="1:104">
      <c r="A714" s="171">
        <v>116</v>
      </c>
      <c r="B714" s="172" t="s">
        <v>737</v>
      </c>
      <c r="C714" s="173" t="s">
        <v>738</v>
      </c>
      <c r="D714" s="174" t="s">
        <v>130</v>
      </c>
      <c r="E714" s="175">
        <v>635.22299999999996</v>
      </c>
      <c r="F714" s="175">
        <v>0</v>
      </c>
      <c r="G714" s="176">
        <f>E714*F714</f>
        <v>0</v>
      </c>
      <c r="O714" s="170">
        <v>2</v>
      </c>
      <c r="AA714" s="146">
        <v>1</v>
      </c>
      <c r="AB714" s="146">
        <v>1</v>
      </c>
      <c r="AC714" s="146">
        <v>1</v>
      </c>
      <c r="AZ714" s="146">
        <v>1</v>
      </c>
      <c r="BA714" s="146">
        <f>IF(AZ714=1,G714,0)</f>
        <v>0</v>
      </c>
      <c r="BB714" s="146">
        <f>IF(AZ714=2,G714,0)</f>
        <v>0</v>
      </c>
      <c r="BC714" s="146">
        <f>IF(AZ714=3,G714,0)</f>
        <v>0</v>
      </c>
      <c r="BD714" s="146">
        <f>IF(AZ714=4,G714,0)</f>
        <v>0</v>
      </c>
      <c r="BE714" s="146">
        <f>IF(AZ714=5,G714,0)</f>
        <v>0</v>
      </c>
      <c r="CA714" s="170">
        <v>1</v>
      </c>
      <c r="CB714" s="170">
        <v>1</v>
      </c>
      <c r="CZ714" s="146">
        <v>0</v>
      </c>
    </row>
    <row r="715" spans="1:104">
      <c r="A715" s="177"/>
      <c r="B715" s="179"/>
      <c r="C715" s="295" t="s">
        <v>148</v>
      </c>
      <c r="D715" s="296"/>
      <c r="E715" s="180">
        <v>0</v>
      </c>
      <c r="F715" s="181"/>
      <c r="G715" s="182"/>
      <c r="M715" s="178" t="s">
        <v>148</v>
      </c>
      <c r="O715" s="170"/>
    </row>
    <row r="716" spans="1:104">
      <c r="A716" s="177"/>
      <c r="B716" s="179"/>
      <c r="C716" s="295" t="s">
        <v>739</v>
      </c>
      <c r="D716" s="296"/>
      <c r="E716" s="180">
        <v>53.34</v>
      </c>
      <c r="F716" s="181"/>
      <c r="G716" s="182"/>
      <c r="M716" s="178" t="s">
        <v>739</v>
      </c>
      <c r="O716" s="170"/>
    </row>
    <row r="717" spans="1:104">
      <c r="A717" s="177"/>
      <c r="B717" s="179"/>
      <c r="C717" s="295" t="s">
        <v>740</v>
      </c>
      <c r="D717" s="296"/>
      <c r="E717" s="180">
        <v>62.85</v>
      </c>
      <c r="F717" s="181"/>
      <c r="G717" s="182"/>
      <c r="M717" s="178" t="s">
        <v>740</v>
      </c>
      <c r="O717" s="170"/>
    </row>
    <row r="718" spans="1:104">
      <c r="A718" s="177"/>
      <c r="B718" s="179"/>
      <c r="C718" s="295" t="s">
        <v>741</v>
      </c>
      <c r="D718" s="296"/>
      <c r="E718" s="180">
        <v>45.35</v>
      </c>
      <c r="F718" s="181"/>
      <c r="G718" s="182"/>
      <c r="M718" s="178" t="s">
        <v>741</v>
      </c>
      <c r="O718" s="170"/>
    </row>
    <row r="719" spans="1:104">
      <c r="A719" s="177"/>
      <c r="B719" s="179"/>
      <c r="C719" s="295" t="s">
        <v>742</v>
      </c>
      <c r="D719" s="296"/>
      <c r="E719" s="180">
        <v>37.15</v>
      </c>
      <c r="F719" s="181"/>
      <c r="G719" s="182"/>
      <c r="M719" s="178" t="s">
        <v>742</v>
      </c>
      <c r="O719" s="170"/>
    </row>
    <row r="720" spans="1:104">
      <c r="A720" s="177"/>
      <c r="B720" s="179"/>
      <c r="C720" s="295" t="s">
        <v>743</v>
      </c>
      <c r="D720" s="296"/>
      <c r="E720" s="180">
        <v>18.132999999999999</v>
      </c>
      <c r="F720" s="181"/>
      <c r="G720" s="182"/>
      <c r="M720" s="178" t="s">
        <v>743</v>
      </c>
      <c r="O720" s="170"/>
    </row>
    <row r="721" spans="1:104">
      <c r="A721" s="177"/>
      <c r="B721" s="179"/>
      <c r="C721" s="295" t="s">
        <v>744</v>
      </c>
      <c r="D721" s="296"/>
      <c r="E721" s="180">
        <v>22.5</v>
      </c>
      <c r="F721" s="181"/>
      <c r="G721" s="182"/>
      <c r="M721" s="178" t="s">
        <v>744</v>
      </c>
      <c r="O721" s="170"/>
    </row>
    <row r="722" spans="1:104">
      <c r="A722" s="177"/>
      <c r="B722" s="179"/>
      <c r="C722" s="295" t="s">
        <v>745</v>
      </c>
      <c r="D722" s="296"/>
      <c r="E722" s="180">
        <v>0</v>
      </c>
      <c r="F722" s="181"/>
      <c r="G722" s="182"/>
      <c r="M722" s="178" t="s">
        <v>745</v>
      </c>
      <c r="O722" s="170"/>
    </row>
    <row r="723" spans="1:104">
      <c r="A723" s="177"/>
      <c r="B723" s="179"/>
      <c r="C723" s="295" t="s">
        <v>746</v>
      </c>
      <c r="D723" s="296"/>
      <c r="E723" s="180">
        <v>15.85</v>
      </c>
      <c r="F723" s="181"/>
      <c r="G723" s="182"/>
      <c r="M723" s="178" t="s">
        <v>746</v>
      </c>
      <c r="O723" s="170"/>
    </row>
    <row r="724" spans="1:104">
      <c r="A724" s="177"/>
      <c r="B724" s="179"/>
      <c r="C724" s="295" t="s">
        <v>747</v>
      </c>
      <c r="D724" s="296"/>
      <c r="E724" s="180">
        <v>42.45</v>
      </c>
      <c r="F724" s="181"/>
      <c r="G724" s="182"/>
      <c r="M724" s="178" t="s">
        <v>747</v>
      </c>
      <c r="O724" s="170"/>
    </row>
    <row r="725" spans="1:104">
      <c r="A725" s="177"/>
      <c r="B725" s="179"/>
      <c r="C725" s="295" t="s">
        <v>748</v>
      </c>
      <c r="D725" s="296"/>
      <c r="E725" s="180">
        <v>35</v>
      </c>
      <c r="F725" s="181"/>
      <c r="G725" s="182"/>
      <c r="M725" s="178" t="s">
        <v>748</v>
      </c>
      <c r="O725" s="170"/>
    </row>
    <row r="726" spans="1:104">
      <c r="A726" s="177"/>
      <c r="B726" s="179"/>
      <c r="C726" s="295" t="s">
        <v>368</v>
      </c>
      <c r="D726" s="296"/>
      <c r="E726" s="180">
        <v>0</v>
      </c>
      <c r="F726" s="181"/>
      <c r="G726" s="182"/>
      <c r="M726" s="178" t="s">
        <v>368</v>
      </c>
      <c r="O726" s="170"/>
    </row>
    <row r="727" spans="1:104">
      <c r="A727" s="177"/>
      <c r="B727" s="179"/>
      <c r="C727" s="295" t="s">
        <v>749</v>
      </c>
      <c r="D727" s="296"/>
      <c r="E727" s="180">
        <v>52.05</v>
      </c>
      <c r="F727" s="181"/>
      <c r="G727" s="182"/>
      <c r="M727" s="178" t="s">
        <v>749</v>
      </c>
      <c r="O727" s="170"/>
    </row>
    <row r="728" spans="1:104">
      <c r="A728" s="177"/>
      <c r="B728" s="179"/>
      <c r="C728" s="295" t="s">
        <v>750</v>
      </c>
      <c r="D728" s="296"/>
      <c r="E728" s="180">
        <v>49.5</v>
      </c>
      <c r="F728" s="181"/>
      <c r="G728" s="182"/>
      <c r="M728" s="178" t="s">
        <v>750</v>
      </c>
      <c r="O728" s="170"/>
    </row>
    <row r="729" spans="1:104">
      <c r="A729" s="177"/>
      <c r="B729" s="179"/>
      <c r="C729" s="295" t="s">
        <v>751</v>
      </c>
      <c r="D729" s="296"/>
      <c r="E729" s="180">
        <v>42.2</v>
      </c>
      <c r="F729" s="181"/>
      <c r="G729" s="182"/>
      <c r="M729" s="178" t="s">
        <v>751</v>
      </c>
      <c r="O729" s="170"/>
    </row>
    <row r="730" spans="1:104">
      <c r="A730" s="177"/>
      <c r="B730" s="179"/>
      <c r="C730" s="295" t="s">
        <v>752</v>
      </c>
      <c r="D730" s="296"/>
      <c r="E730" s="180">
        <v>47</v>
      </c>
      <c r="F730" s="181"/>
      <c r="G730" s="182"/>
      <c r="M730" s="178" t="s">
        <v>752</v>
      </c>
      <c r="O730" s="170"/>
    </row>
    <row r="731" spans="1:104">
      <c r="A731" s="177"/>
      <c r="B731" s="179"/>
      <c r="C731" s="295" t="s">
        <v>753</v>
      </c>
      <c r="D731" s="296"/>
      <c r="E731" s="180">
        <v>48.8</v>
      </c>
      <c r="F731" s="181"/>
      <c r="G731" s="182"/>
      <c r="M731" s="178" t="s">
        <v>753</v>
      </c>
      <c r="O731" s="170"/>
    </row>
    <row r="732" spans="1:104">
      <c r="A732" s="177"/>
      <c r="B732" s="179"/>
      <c r="C732" s="295" t="s">
        <v>754</v>
      </c>
      <c r="D732" s="296"/>
      <c r="E732" s="180">
        <v>52.8</v>
      </c>
      <c r="F732" s="181"/>
      <c r="G732" s="182"/>
      <c r="M732" s="178" t="s">
        <v>754</v>
      </c>
      <c r="O732" s="170"/>
    </row>
    <row r="733" spans="1:104">
      <c r="A733" s="177"/>
      <c r="B733" s="179"/>
      <c r="C733" s="295" t="s">
        <v>755</v>
      </c>
      <c r="D733" s="296"/>
      <c r="E733" s="180">
        <v>10.25</v>
      </c>
      <c r="F733" s="181"/>
      <c r="G733" s="182"/>
      <c r="M733" s="178" t="s">
        <v>755</v>
      </c>
      <c r="O733" s="170"/>
    </row>
    <row r="734" spans="1:104">
      <c r="A734" s="171">
        <v>117</v>
      </c>
      <c r="B734" s="172" t="s">
        <v>756</v>
      </c>
      <c r="C734" s="173" t="s">
        <v>757</v>
      </c>
      <c r="D734" s="174" t="s">
        <v>130</v>
      </c>
      <c r="E734" s="175">
        <v>635.22299999999996</v>
      </c>
      <c r="F734" s="175">
        <v>0</v>
      </c>
      <c r="G734" s="176">
        <f>E734*F734</f>
        <v>0</v>
      </c>
      <c r="O734" s="170">
        <v>2</v>
      </c>
      <c r="AA734" s="146">
        <v>1</v>
      </c>
      <c r="AB734" s="146">
        <v>1</v>
      </c>
      <c r="AC734" s="146">
        <v>1</v>
      </c>
      <c r="AZ734" s="146">
        <v>1</v>
      </c>
      <c r="BA734" s="146">
        <f>IF(AZ734=1,G734,0)</f>
        <v>0</v>
      </c>
      <c r="BB734" s="146">
        <f>IF(AZ734=2,G734,0)</f>
        <v>0</v>
      </c>
      <c r="BC734" s="146">
        <f>IF(AZ734=3,G734,0)</f>
        <v>0</v>
      </c>
      <c r="BD734" s="146">
        <f>IF(AZ734=4,G734,0)</f>
        <v>0</v>
      </c>
      <c r="BE734" s="146">
        <f>IF(AZ734=5,G734,0)</f>
        <v>0</v>
      </c>
      <c r="CA734" s="170">
        <v>1</v>
      </c>
      <c r="CB734" s="170">
        <v>1</v>
      </c>
      <c r="CZ734" s="146">
        <v>0</v>
      </c>
    </row>
    <row r="735" spans="1:104">
      <c r="A735" s="177"/>
      <c r="B735" s="179"/>
      <c r="C735" s="295" t="s">
        <v>148</v>
      </c>
      <c r="D735" s="296"/>
      <c r="E735" s="180">
        <v>0</v>
      </c>
      <c r="F735" s="181"/>
      <c r="G735" s="182"/>
      <c r="M735" s="178" t="s">
        <v>148</v>
      </c>
      <c r="O735" s="170"/>
    </row>
    <row r="736" spans="1:104">
      <c r="A736" s="177"/>
      <c r="B736" s="179"/>
      <c r="C736" s="295" t="s">
        <v>739</v>
      </c>
      <c r="D736" s="296"/>
      <c r="E736" s="180">
        <v>53.34</v>
      </c>
      <c r="F736" s="181"/>
      <c r="G736" s="182"/>
      <c r="M736" s="178" t="s">
        <v>739</v>
      </c>
      <c r="O736" s="170"/>
    </row>
    <row r="737" spans="1:15">
      <c r="A737" s="177"/>
      <c r="B737" s="179"/>
      <c r="C737" s="295" t="s">
        <v>740</v>
      </c>
      <c r="D737" s="296"/>
      <c r="E737" s="180">
        <v>62.85</v>
      </c>
      <c r="F737" s="181"/>
      <c r="G737" s="182"/>
      <c r="M737" s="178" t="s">
        <v>740</v>
      </c>
      <c r="O737" s="170"/>
    </row>
    <row r="738" spans="1:15">
      <c r="A738" s="177"/>
      <c r="B738" s="179"/>
      <c r="C738" s="295" t="s">
        <v>741</v>
      </c>
      <c r="D738" s="296"/>
      <c r="E738" s="180">
        <v>45.35</v>
      </c>
      <c r="F738" s="181"/>
      <c r="G738" s="182"/>
      <c r="M738" s="178" t="s">
        <v>741</v>
      </c>
      <c r="O738" s="170"/>
    </row>
    <row r="739" spans="1:15">
      <c r="A739" s="177"/>
      <c r="B739" s="179"/>
      <c r="C739" s="295" t="s">
        <v>742</v>
      </c>
      <c r="D739" s="296"/>
      <c r="E739" s="180">
        <v>37.15</v>
      </c>
      <c r="F739" s="181"/>
      <c r="G739" s="182"/>
      <c r="M739" s="178" t="s">
        <v>742</v>
      </c>
      <c r="O739" s="170"/>
    </row>
    <row r="740" spans="1:15">
      <c r="A740" s="177"/>
      <c r="B740" s="179"/>
      <c r="C740" s="295" t="s">
        <v>743</v>
      </c>
      <c r="D740" s="296"/>
      <c r="E740" s="180">
        <v>18.132999999999999</v>
      </c>
      <c r="F740" s="181"/>
      <c r="G740" s="182"/>
      <c r="M740" s="178" t="s">
        <v>743</v>
      </c>
      <c r="O740" s="170"/>
    </row>
    <row r="741" spans="1:15">
      <c r="A741" s="177"/>
      <c r="B741" s="179"/>
      <c r="C741" s="295" t="s">
        <v>744</v>
      </c>
      <c r="D741" s="296"/>
      <c r="E741" s="180">
        <v>22.5</v>
      </c>
      <c r="F741" s="181"/>
      <c r="G741" s="182"/>
      <c r="M741" s="178" t="s">
        <v>744</v>
      </c>
      <c r="O741" s="170"/>
    </row>
    <row r="742" spans="1:15">
      <c r="A742" s="177"/>
      <c r="B742" s="179"/>
      <c r="C742" s="295" t="s">
        <v>745</v>
      </c>
      <c r="D742" s="296"/>
      <c r="E742" s="180">
        <v>0</v>
      </c>
      <c r="F742" s="181"/>
      <c r="G742" s="182"/>
      <c r="M742" s="178" t="s">
        <v>745</v>
      </c>
      <c r="O742" s="170"/>
    </row>
    <row r="743" spans="1:15">
      <c r="A743" s="177"/>
      <c r="B743" s="179"/>
      <c r="C743" s="295" t="s">
        <v>746</v>
      </c>
      <c r="D743" s="296"/>
      <c r="E743" s="180">
        <v>15.85</v>
      </c>
      <c r="F743" s="181"/>
      <c r="G743" s="182"/>
      <c r="M743" s="178" t="s">
        <v>746</v>
      </c>
      <c r="O743" s="170"/>
    </row>
    <row r="744" spans="1:15">
      <c r="A744" s="177"/>
      <c r="B744" s="179"/>
      <c r="C744" s="295" t="s">
        <v>747</v>
      </c>
      <c r="D744" s="296"/>
      <c r="E744" s="180">
        <v>42.45</v>
      </c>
      <c r="F744" s="181"/>
      <c r="G744" s="182"/>
      <c r="M744" s="178" t="s">
        <v>747</v>
      </c>
      <c r="O744" s="170"/>
    </row>
    <row r="745" spans="1:15">
      <c r="A745" s="177"/>
      <c r="B745" s="179"/>
      <c r="C745" s="295" t="s">
        <v>748</v>
      </c>
      <c r="D745" s="296"/>
      <c r="E745" s="180">
        <v>35</v>
      </c>
      <c r="F745" s="181"/>
      <c r="G745" s="182"/>
      <c r="M745" s="178" t="s">
        <v>748</v>
      </c>
      <c r="O745" s="170"/>
    </row>
    <row r="746" spans="1:15">
      <c r="A746" s="177"/>
      <c r="B746" s="179"/>
      <c r="C746" s="295" t="s">
        <v>368</v>
      </c>
      <c r="D746" s="296"/>
      <c r="E746" s="180">
        <v>0</v>
      </c>
      <c r="F746" s="181"/>
      <c r="G746" s="182"/>
      <c r="M746" s="178" t="s">
        <v>368</v>
      </c>
      <c r="O746" s="170"/>
    </row>
    <row r="747" spans="1:15">
      <c r="A747" s="177"/>
      <c r="B747" s="179"/>
      <c r="C747" s="295" t="s">
        <v>749</v>
      </c>
      <c r="D747" s="296"/>
      <c r="E747" s="180">
        <v>52.05</v>
      </c>
      <c r="F747" s="181"/>
      <c r="G747" s="182"/>
      <c r="M747" s="178" t="s">
        <v>749</v>
      </c>
      <c r="O747" s="170"/>
    </row>
    <row r="748" spans="1:15">
      <c r="A748" s="177"/>
      <c r="B748" s="179"/>
      <c r="C748" s="295" t="s">
        <v>750</v>
      </c>
      <c r="D748" s="296"/>
      <c r="E748" s="180">
        <v>49.5</v>
      </c>
      <c r="F748" s="181"/>
      <c r="G748" s="182"/>
      <c r="M748" s="178" t="s">
        <v>750</v>
      </c>
      <c r="O748" s="170"/>
    </row>
    <row r="749" spans="1:15">
      <c r="A749" s="177"/>
      <c r="B749" s="179"/>
      <c r="C749" s="295" t="s">
        <v>751</v>
      </c>
      <c r="D749" s="296"/>
      <c r="E749" s="180">
        <v>42.2</v>
      </c>
      <c r="F749" s="181"/>
      <c r="G749" s="182"/>
      <c r="M749" s="178" t="s">
        <v>751</v>
      </c>
      <c r="O749" s="170"/>
    </row>
    <row r="750" spans="1:15">
      <c r="A750" s="177"/>
      <c r="B750" s="179"/>
      <c r="C750" s="295" t="s">
        <v>752</v>
      </c>
      <c r="D750" s="296"/>
      <c r="E750" s="180">
        <v>47</v>
      </c>
      <c r="F750" s="181"/>
      <c r="G750" s="182"/>
      <c r="M750" s="178" t="s">
        <v>752</v>
      </c>
      <c r="O750" s="170"/>
    </row>
    <row r="751" spans="1:15">
      <c r="A751" s="177"/>
      <c r="B751" s="179"/>
      <c r="C751" s="295" t="s">
        <v>753</v>
      </c>
      <c r="D751" s="296"/>
      <c r="E751" s="180">
        <v>48.8</v>
      </c>
      <c r="F751" s="181"/>
      <c r="G751" s="182"/>
      <c r="M751" s="178" t="s">
        <v>753</v>
      </c>
      <c r="O751" s="170"/>
    </row>
    <row r="752" spans="1:15">
      <c r="A752" s="177"/>
      <c r="B752" s="179"/>
      <c r="C752" s="295" t="s">
        <v>754</v>
      </c>
      <c r="D752" s="296"/>
      <c r="E752" s="180">
        <v>52.8</v>
      </c>
      <c r="F752" s="181"/>
      <c r="G752" s="182"/>
      <c r="M752" s="178" t="s">
        <v>754</v>
      </c>
      <c r="O752" s="170"/>
    </row>
    <row r="753" spans="1:104">
      <c r="A753" s="177"/>
      <c r="B753" s="179"/>
      <c r="C753" s="295" t="s">
        <v>755</v>
      </c>
      <c r="D753" s="296"/>
      <c r="E753" s="180">
        <v>10.25</v>
      </c>
      <c r="F753" s="181"/>
      <c r="G753" s="182"/>
      <c r="M753" s="178" t="s">
        <v>755</v>
      </c>
      <c r="O753" s="170"/>
    </row>
    <row r="754" spans="1:104">
      <c r="A754" s="171">
        <v>118</v>
      </c>
      <c r="B754" s="172" t="s">
        <v>758</v>
      </c>
      <c r="C754" s="173" t="s">
        <v>759</v>
      </c>
      <c r="D754" s="174" t="s">
        <v>130</v>
      </c>
      <c r="E754" s="175">
        <v>40.633000000000003</v>
      </c>
      <c r="F754" s="175">
        <v>0</v>
      </c>
      <c r="G754" s="176">
        <f>E754*F754</f>
        <v>0</v>
      </c>
      <c r="O754" s="170">
        <v>2</v>
      </c>
      <c r="AA754" s="146">
        <v>1</v>
      </c>
      <c r="AB754" s="146">
        <v>1</v>
      </c>
      <c r="AC754" s="146">
        <v>1</v>
      </c>
      <c r="AZ754" s="146">
        <v>1</v>
      </c>
      <c r="BA754" s="146">
        <f>IF(AZ754=1,G754,0)</f>
        <v>0</v>
      </c>
      <c r="BB754" s="146">
        <f>IF(AZ754=2,G754,0)</f>
        <v>0</v>
      </c>
      <c r="BC754" s="146">
        <f>IF(AZ754=3,G754,0)</f>
        <v>0</v>
      </c>
      <c r="BD754" s="146">
        <f>IF(AZ754=4,G754,0)</f>
        <v>0</v>
      </c>
      <c r="BE754" s="146">
        <f>IF(AZ754=5,G754,0)</f>
        <v>0</v>
      </c>
      <c r="CA754" s="170">
        <v>1</v>
      </c>
      <c r="CB754" s="170">
        <v>1</v>
      </c>
      <c r="CZ754" s="146">
        <v>0</v>
      </c>
    </row>
    <row r="755" spans="1:104">
      <c r="A755" s="177"/>
      <c r="B755" s="179"/>
      <c r="C755" s="295" t="s">
        <v>148</v>
      </c>
      <c r="D755" s="296"/>
      <c r="E755" s="180">
        <v>0</v>
      </c>
      <c r="F755" s="181"/>
      <c r="G755" s="182"/>
      <c r="M755" s="178" t="s">
        <v>148</v>
      </c>
      <c r="O755" s="170"/>
    </row>
    <row r="756" spans="1:104">
      <c r="A756" s="177"/>
      <c r="B756" s="179"/>
      <c r="C756" s="295" t="s">
        <v>743</v>
      </c>
      <c r="D756" s="296"/>
      <c r="E756" s="180">
        <v>18.132999999999999</v>
      </c>
      <c r="F756" s="181"/>
      <c r="G756" s="182"/>
      <c r="M756" s="178" t="s">
        <v>743</v>
      </c>
      <c r="O756" s="170"/>
    </row>
    <row r="757" spans="1:104">
      <c r="A757" s="177"/>
      <c r="B757" s="179"/>
      <c r="C757" s="295" t="s">
        <v>744</v>
      </c>
      <c r="D757" s="296"/>
      <c r="E757" s="180">
        <v>22.5</v>
      </c>
      <c r="F757" s="181"/>
      <c r="G757" s="182"/>
      <c r="M757" s="178" t="s">
        <v>744</v>
      </c>
      <c r="O757" s="170"/>
    </row>
    <row r="758" spans="1:104">
      <c r="A758" s="177"/>
      <c r="B758" s="179"/>
      <c r="C758" s="295" t="s">
        <v>745</v>
      </c>
      <c r="D758" s="296"/>
      <c r="E758" s="180">
        <v>0</v>
      </c>
      <c r="F758" s="181"/>
      <c r="G758" s="182"/>
      <c r="M758" s="178" t="s">
        <v>745</v>
      </c>
      <c r="O758" s="170"/>
    </row>
    <row r="759" spans="1:104">
      <c r="A759" s="183"/>
      <c r="B759" s="184" t="s">
        <v>77</v>
      </c>
      <c r="C759" s="185" t="str">
        <f>CONCATENATE(B705," ",C705)</f>
        <v>97 Prorážení otvorů</v>
      </c>
      <c r="D759" s="186"/>
      <c r="E759" s="187"/>
      <c r="F759" s="188"/>
      <c r="G759" s="189">
        <f>SUM(G705:G758)</f>
        <v>0</v>
      </c>
      <c r="O759" s="170">
        <v>4</v>
      </c>
      <c r="BA759" s="190">
        <f>SUM(BA705:BA758)</f>
        <v>0</v>
      </c>
      <c r="BB759" s="190">
        <f>SUM(BB705:BB758)</f>
        <v>0</v>
      </c>
      <c r="BC759" s="190">
        <f>SUM(BC705:BC758)</f>
        <v>0</v>
      </c>
      <c r="BD759" s="190">
        <f>SUM(BD705:BD758)</f>
        <v>0</v>
      </c>
      <c r="BE759" s="190">
        <f>SUM(BE705:BE758)</f>
        <v>0</v>
      </c>
    </row>
    <row r="760" spans="1:104">
      <c r="A760" s="163" t="s">
        <v>73</v>
      </c>
      <c r="B760" s="164" t="s">
        <v>760</v>
      </c>
      <c r="C760" s="165" t="s">
        <v>761</v>
      </c>
      <c r="D760" s="166"/>
      <c r="E760" s="167"/>
      <c r="F760" s="167"/>
      <c r="G760" s="168"/>
      <c r="H760" s="169"/>
      <c r="I760" s="169"/>
      <c r="O760" s="170">
        <v>1</v>
      </c>
    </row>
    <row r="761" spans="1:104">
      <c r="A761" s="171">
        <v>119</v>
      </c>
      <c r="B761" s="172" t="s">
        <v>762</v>
      </c>
      <c r="C761" s="173" t="s">
        <v>763</v>
      </c>
      <c r="D761" s="174" t="s">
        <v>106</v>
      </c>
      <c r="E761" s="175">
        <v>472.83474797600002</v>
      </c>
      <c r="F761" s="175">
        <v>0</v>
      </c>
      <c r="G761" s="176">
        <f>E761*F761</f>
        <v>0</v>
      </c>
      <c r="O761" s="170">
        <v>2</v>
      </c>
      <c r="AA761" s="146">
        <v>7</v>
      </c>
      <c r="AB761" s="146">
        <v>1</v>
      </c>
      <c r="AC761" s="146">
        <v>2</v>
      </c>
      <c r="AZ761" s="146">
        <v>1</v>
      </c>
      <c r="BA761" s="146">
        <f>IF(AZ761=1,G761,0)</f>
        <v>0</v>
      </c>
      <c r="BB761" s="146">
        <f>IF(AZ761=2,G761,0)</f>
        <v>0</v>
      </c>
      <c r="BC761" s="146">
        <f>IF(AZ761=3,G761,0)</f>
        <v>0</v>
      </c>
      <c r="BD761" s="146">
        <f>IF(AZ761=4,G761,0)</f>
        <v>0</v>
      </c>
      <c r="BE761" s="146">
        <f>IF(AZ761=5,G761,0)</f>
        <v>0</v>
      </c>
      <c r="CA761" s="170">
        <v>7</v>
      </c>
      <c r="CB761" s="170">
        <v>1</v>
      </c>
      <c r="CZ761" s="146">
        <v>0</v>
      </c>
    </row>
    <row r="762" spans="1:104">
      <c r="A762" s="183"/>
      <c r="B762" s="184" t="s">
        <v>77</v>
      </c>
      <c r="C762" s="185" t="str">
        <f>CONCATENATE(B760," ",C760)</f>
        <v>99 Staveništní přesun hmot</v>
      </c>
      <c r="D762" s="186"/>
      <c r="E762" s="187"/>
      <c r="F762" s="188"/>
      <c r="G762" s="189">
        <f>SUM(G760:G761)</f>
        <v>0</v>
      </c>
      <c r="O762" s="170">
        <v>4</v>
      </c>
      <c r="BA762" s="190">
        <f>SUM(BA760:BA761)</f>
        <v>0</v>
      </c>
      <c r="BB762" s="190">
        <f>SUM(BB760:BB761)</f>
        <v>0</v>
      </c>
      <c r="BC762" s="190">
        <f>SUM(BC760:BC761)</f>
        <v>0</v>
      </c>
      <c r="BD762" s="190">
        <f>SUM(BD760:BD761)</f>
        <v>0</v>
      </c>
      <c r="BE762" s="190">
        <f>SUM(BE760:BE761)</f>
        <v>0</v>
      </c>
    </row>
    <row r="763" spans="1:104">
      <c r="A763" s="163" t="s">
        <v>73</v>
      </c>
      <c r="B763" s="164" t="s">
        <v>764</v>
      </c>
      <c r="C763" s="165" t="s">
        <v>765</v>
      </c>
      <c r="D763" s="166"/>
      <c r="E763" s="167"/>
      <c r="F763" s="167"/>
      <c r="G763" s="168"/>
      <c r="H763" s="169"/>
      <c r="I763" s="169"/>
      <c r="O763" s="170">
        <v>1</v>
      </c>
    </row>
    <row r="764" spans="1:104" ht="22.5">
      <c r="A764" s="171">
        <v>120</v>
      </c>
      <c r="B764" s="172" t="s">
        <v>766</v>
      </c>
      <c r="C764" s="173" t="s">
        <v>767</v>
      </c>
      <c r="D764" s="174" t="s">
        <v>130</v>
      </c>
      <c r="E764" s="175">
        <v>114.3</v>
      </c>
      <c r="F764" s="175">
        <v>0</v>
      </c>
      <c r="G764" s="176">
        <f>E764*F764</f>
        <v>0</v>
      </c>
      <c r="O764" s="170">
        <v>2</v>
      </c>
      <c r="AA764" s="146">
        <v>1</v>
      </c>
      <c r="AB764" s="146">
        <v>7</v>
      </c>
      <c r="AC764" s="146">
        <v>7</v>
      </c>
      <c r="AZ764" s="146">
        <v>2</v>
      </c>
      <c r="BA764" s="146">
        <f>IF(AZ764=1,G764,0)</f>
        <v>0</v>
      </c>
      <c r="BB764" s="146">
        <f>IF(AZ764=2,G764,0)</f>
        <v>0</v>
      </c>
      <c r="BC764" s="146">
        <f>IF(AZ764=3,G764,0)</f>
        <v>0</v>
      </c>
      <c r="BD764" s="146">
        <f>IF(AZ764=4,G764,0)</f>
        <v>0</v>
      </c>
      <c r="BE764" s="146">
        <f>IF(AZ764=5,G764,0)</f>
        <v>0</v>
      </c>
      <c r="CA764" s="170">
        <v>1</v>
      </c>
      <c r="CB764" s="170">
        <v>7</v>
      </c>
      <c r="CZ764" s="146">
        <v>3.0000000000000001E-5</v>
      </c>
    </row>
    <row r="765" spans="1:104">
      <c r="A765" s="177"/>
      <c r="B765" s="179"/>
      <c r="C765" s="295" t="s">
        <v>502</v>
      </c>
      <c r="D765" s="296"/>
      <c r="E765" s="180">
        <v>0</v>
      </c>
      <c r="F765" s="181"/>
      <c r="G765" s="182"/>
      <c r="M765" s="178" t="s">
        <v>502</v>
      </c>
      <c r="O765" s="170"/>
    </row>
    <row r="766" spans="1:104">
      <c r="A766" s="177"/>
      <c r="B766" s="179"/>
      <c r="C766" s="295" t="s">
        <v>768</v>
      </c>
      <c r="D766" s="296"/>
      <c r="E766" s="180">
        <v>15.2</v>
      </c>
      <c r="F766" s="181"/>
      <c r="G766" s="182"/>
      <c r="M766" s="178" t="s">
        <v>768</v>
      </c>
      <c r="O766" s="170"/>
    </row>
    <row r="767" spans="1:104">
      <c r="A767" s="177"/>
      <c r="B767" s="179"/>
      <c r="C767" s="295" t="s">
        <v>769</v>
      </c>
      <c r="D767" s="296"/>
      <c r="E767" s="180">
        <v>12.7</v>
      </c>
      <c r="F767" s="181"/>
      <c r="G767" s="182"/>
      <c r="M767" s="178" t="s">
        <v>769</v>
      </c>
      <c r="O767" s="170"/>
    </row>
    <row r="768" spans="1:104">
      <c r="A768" s="177"/>
      <c r="B768" s="179"/>
      <c r="C768" s="295" t="s">
        <v>770</v>
      </c>
      <c r="D768" s="296"/>
      <c r="E768" s="180">
        <v>3.1</v>
      </c>
      <c r="F768" s="181"/>
      <c r="G768" s="182"/>
      <c r="M768" s="178" t="s">
        <v>770</v>
      </c>
      <c r="O768" s="170"/>
    </row>
    <row r="769" spans="1:104">
      <c r="A769" s="177"/>
      <c r="B769" s="179"/>
      <c r="C769" s="295" t="s">
        <v>771</v>
      </c>
      <c r="D769" s="296"/>
      <c r="E769" s="180">
        <v>8.5</v>
      </c>
      <c r="F769" s="181"/>
      <c r="G769" s="182"/>
      <c r="M769" s="178" t="s">
        <v>771</v>
      </c>
      <c r="O769" s="170"/>
    </row>
    <row r="770" spans="1:104">
      <c r="A770" s="177"/>
      <c r="B770" s="179"/>
      <c r="C770" s="295" t="s">
        <v>772</v>
      </c>
      <c r="D770" s="296"/>
      <c r="E770" s="180">
        <v>4.8</v>
      </c>
      <c r="F770" s="181"/>
      <c r="G770" s="182"/>
      <c r="M770" s="178" t="s">
        <v>772</v>
      </c>
      <c r="O770" s="170"/>
    </row>
    <row r="771" spans="1:104">
      <c r="A771" s="177"/>
      <c r="B771" s="179"/>
      <c r="C771" s="295" t="s">
        <v>773</v>
      </c>
      <c r="D771" s="296"/>
      <c r="E771" s="180">
        <v>22.3</v>
      </c>
      <c r="F771" s="181"/>
      <c r="G771" s="182"/>
      <c r="M771" s="178" t="s">
        <v>773</v>
      </c>
      <c r="O771" s="170"/>
    </row>
    <row r="772" spans="1:104">
      <c r="A772" s="177"/>
      <c r="B772" s="179"/>
      <c r="C772" s="295" t="s">
        <v>774</v>
      </c>
      <c r="D772" s="296"/>
      <c r="E772" s="180">
        <v>6.3</v>
      </c>
      <c r="F772" s="181"/>
      <c r="G772" s="182"/>
      <c r="M772" s="178" t="s">
        <v>774</v>
      </c>
      <c r="O772" s="170"/>
    </row>
    <row r="773" spans="1:104">
      <c r="A773" s="177"/>
      <c r="B773" s="179"/>
      <c r="C773" s="295" t="s">
        <v>775</v>
      </c>
      <c r="D773" s="296"/>
      <c r="E773" s="180">
        <v>3.2</v>
      </c>
      <c r="F773" s="181"/>
      <c r="G773" s="182"/>
      <c r="M773" s="178" t="s">
        <v>775</v>
      </c>
      <c r="O773" s="170"/>
    </row>
    <row r="774" spans="1:104">
      <c r="A774" s="177"/>
      <c r="B774" s="179"/>
      <c r="C774" s="295" t="s">
        <v>776</v>
      </c>
      <c r="D774" s="296"/>
      <c r="E774" s="180">
        <v>3.3</v>
      </c>
      <c r="F774" s="181"/>
      <c r="G774" s="182"/>
      <c r="M774" s="178" t="s">
        <v>776</v>
      </c>
      <c r="O774" s="170"/>
    </row>
    <row r="775" spans="1:104">
      <c r="A775" s="177"/>
      <c r="B775" s="179"/>
      <c r="C775" s="295" t="s">
        <v>777</v>
      </c>
      <c r="D775" s="296"/>
      <c r="E775" s="180">
        <v>21.6</v>
      </c>
      <c r="F775" s="181"/>
      <c r="G775" s="182"/>
      <c r="M775" s="178" t="s">
        <v>777</v>
      </c>
      <c r="O775" s="170"/>
    </row>
    <row r="776" spans="1:104">
      <c r="A776" s="177"/>
      <c r="B776" s="179"/>
      <c r="C776" s="295" t="s">
        <v>778</v>
      </c>
      <c r="D776" s="296"/>
      <c r="E776" s="180">
        <v>13.3</v>
      </c>
      <c r="F776" s="181"/>
      <c r="G776" s="182"/>
      <c r="M776" s="178" t="s">
        <v>778</v>
      </c>
      <c r="O776" s="170"/>
    </row>
    <row r="777" spans="1:104" ht="22.5">
      <c r="A777" s="171">
        <v>121</v>
      </c>
      <c r="B777" s="172" t="s">
        <v>779</v>
      </c>
      <c r="C777" s="173" t="s">
        <v>780</v>
      </c>
      <c r="D777" s="174" t="s">
        <v>130</v>
      </c>
      <c r="E777" s="175">
        <v>114.3</v>
      </c>
      <c r="F777" s="175">
        <v>0</v>
      </c>
      <c r="G777" s="176">
        <f>E777*F777</f>
        <v>0</v>
      </c>
      <c r="O777" s="170">
        <v>2</v>
      </c>
      <c r="AA777" s="146">
        <v>1</v>
      </c>
      <c r="AB777" s="146">
        <v>7</v>
      </c>
      <c r="AC777" s="146">
        <v>7</v>
      </c>
      <c r="AZ777" s="146">
        <v>2</v>
      </c>
      <c r="BA777" s="146">
        <f>IF(AZ777=1,G777,0)</f>
        <v>0</v>
      </c>
      <c r="BB777" s="146">
        <f>IF(AZ777=2,G777,0)</f>
        <v>0</v>
      </c>
      <c r="BC777" s="146">
        <f>IF(AZ777=3,G777,0)</f>
        <v>0</v>
      </c>
      <c r="BD777" s="146">
        <f>IF(AZ777=4,G777,0)</f>
        <v>0</v>
      </c>
      <c r="BE777" s="146">
        <f>IF(AZ777=5,G777,0)</f>
        <v>0</v>
      </c>
      <c r="CA777" s="170">
        <v>1</v>
      </c>
      <c r="CB777" s="170">
        <v>7</v>
      </c>
      <c r="CZ777" s="146">
        <v>5.7000000000000002E-3</v>
      </c>
    </row>
    <row r="778" spans="1:104">
      <c r="A778" s="177"/>
      <c r="B778" s="179"/>
      <c r="C778" s="295" t="s">
        <v>502</v>
      </c>
      <c r="D778" s="296"/>
      <c r="E778" s="180">
        <v>0</v>
      </c>
      <c r="F778" s="181"/>
      <c r="G778" s="182"/>
      <c r="M778" s="178" t="s">
        <v>502</v>
      </c>
      <c r="O778" s="170"/>
    </row>
    <row r="779" spans="1:104">
      <c r="A779" s="177"/>
      <c r="B779" s="179"/>
      <c r="C779" s="295" t="s">
        <v>768</v>
      </c>
      <c r="D779" s="296"/>
      <c r="E779" s="180">
        <v>15.2</v>
      </c>
      <c r="F779" s="181"/>
      <c r="G779" s="182"/>
      <c r="M779" s="178" t="s">
        <v>768</v>
      </c>
      <c r="O779" s="170"/>
    </row>
    <row r="780" spans="1:104">
      <c r="A780" s="177"/>
      <c r="B780" s="179"/>
      <c r="C780" s="295" t="s">
        <v>769</v>
      </c>
      <c r="D780" s="296"/>
      <c r="E780" s="180">
        <v>12.7</v>
      </c>
      <c r="F780" s="181"/>
      <c r="G780" s="182"/>
      <c r="M780" s="178" t="s">
        <v>769</v>
      </c>
      <c r="O780" s="170"/>
    </row>
    <row r="781" spans="1:104">
      <c r="A781" s="177"/>
      <c r="B781" s="179"/>
      <c r="C781" s="295" t="s">
        <v>770</v>
      </c>
      <c r="D781" s="296"/>
      <c r="E781" s="180">
        <v>3.1</v>
      </c>
      <c r="F781" s="181"/>
      <c r="G781" s="182"/>
      <c r="M781" s="178" t="s">
        <v>770</v>
      </c>
      <c r="O781" s="170"/>
    </row>
    <row r="782" spans="1:104">
      <c r="A782" s="177"/>
      <c r="B782" s="179"/>
      <c r="C782" s="295" t="s">
        <v>771</v>
      </c>
      <c r="D782" s="296"/>
      <c r="E782" s="180">
        <v>8.5</v>
      </c>
      <c r="F782" s="181"/>
      <c r="G782" s="182"/>
      <c r="M782" s="178" t="s">
        <v>771</v>
      </c>
      <c r="O782" s="170"/>
    </row>
    <row r="783" spans="1:104">
      <c r="A783" s="177"/>
      <c r="B783" s="179"/>
      <c r="C783" s="295" t="s">
        <v>772</v>
      </c>
      <c r="D783" s="296"/>
      <c r="E783" s="180">
        <v>4.8</v>
      </c>
      <c r="F783" s="181"/>
      <c r="G783" s="182"/>
      <c r="M783" s="178" t="s">
        <v>772</v>
      </c>
      <c r="O783" s="170"/>
    </row>
    <row r="784" spans="1:104">
      <c r="A784" s="177"/>
      <c r="B784" s="179"/>
      <c r="C784" s="295" t="s">
        <v>773</v>
      </c>
      <c r="D784" s="296"/>
      <c r="E784" s="180">
        <v>22.3</v>
      </c>
      <c r="F784" s="181"/>
      <c r="G784" s="182"/>
      <c r="M784" s="178" t="s">
        <v>773</v>
      </c>
      <c r="O784" s="170"/>
    </row>
    <row r="785" spans="1:104">
      <c r="A785" s="177"/>
      <c r="B785" s="179"/>
      <c r="C785" s="295" t="s">
        <v>774</v>
      </c>
      <c r="D785" s="296"/>
      <c r="E785" s="180">
        <v>6.3</v>
      </c>
      <c r="F785" s="181"/>
      <c r="G785" s="182"/>
      <c r="M785" s="178" t="s">
        <v>774</v>
      </c>
      <c r="O785" s="170"/>
    </row>
    <row r="786" spans="1:104">
      <c r="A786" s="177"/>
      <c r="B786" s="179"/>
      <c r="C786" s="295" t="s">
        <v>775</v>
      </c>
      <c r="D786" s="296"/>
      <c r="E786" s="180">
        <v>3.2</v>
      </c>
      <c r="F786" s="181"/>
      <c r="G786" s="182"/>
      <c r="M786" s="178" t="s">
        <v>775</v>
      </c>
      <c r="O786" s="170"/>
    </row>
    <row r="787" spans="1:104">
      <c r="A787" s="177"/>
      <c r="B787" s="179"/>
      <c r="C787" s="295" t="s">
        <v>776</v>
      </c>
      <c r="D787" s="296"/>
      <c r="E787" s="180">
        <v>3.3</v>
      </c>
      <c r="F787" s="181"/>
      <c r="G787" s="182"/>
      <c r="M787" s="178" t="s">
        <v>776</v>
      </c>
      <c r="O787" s="170"/>
    </row>
    <row r="788" spans="1:104">
      <c r="A788" s="177"/>
      <c r="B788" s="179"/>
      <c r="C788" s="295" t="s">
        <v>777</v>
      </c>
      <c r="D788" s="296"/>
      <c r="E788" s="180">
        <v>21.6</v>
      </c>
      <c r="F788" s="181"/>
      <c r="G788" s="182"/>
      <c r="M788" s="178" t="s">
        <v>777</v>
      </c>
      <c r="O788" s="170"/>
    </row>
    <row r="789" spans="1:104">
      <c r="A789" s="177"/>
      <c r="B789" s="179"/>
      <c r="C789" s="295" t="s">
        <v>778</v>
      </c>
      <c r="D789" s="296"/>
      <c r="E789" s="180">
        <v>13.3</v>
      </c>
      <c r="F789" s="181"/>
      <c r="G789" s="182"/>
      <c r="M789" s="178" t="s">
        <v>778</v>
      </c>
      <c r="O789" s="170"/>
    </row>
    <row r="790" spans="1:104" ht="22.5">
      <c r="A790" s="171">
        <v>122</v>
      </c>
      <c r="B790" s="172" t="s">
        <v>781</v>
      </c>
      <c r="C790" s="173" t="s">
        <v>782</v>
      </c>
      <c r="D790" s="174" t="s">
        <v>130</v>
      </c>
      <c r="E790" s="175">
        <v>53.047199999999997</v>
      </c>
      <c r="F790" s="175">
        <v>0</v>
      </c>
      <c r="G790" s="176">
        <f>E790*F790</f>
        <v>0</v>
      </c>
      <c r="O790" s="170">
        <v>2</v>
      </c>
      <c r="AA790" s="146">
        <v>1</v>
      </c>
      <c r="AB790" s="146">
        <v>7</v>
      </c>
      <c r="AC790" s="146">
        <v>7</v>
      </c>
      <c r="AZ790" s="146">
        <v>2</v>
      </c>
      <c r="BA790" s="146">
        <f>IF(AZ790=1,G790,0)</f>
        <v>0</v>
      </c>
      <c r="BB790" s="146">
        <f>IF(AZ790=2,G790,0)</f>
        <v>0</v>
      </c>
      <c r="BC790" s="146">
        <f>IF(AZ790=3,G790,0)</f>
        <v>0</v>
      </c>
      <c r="BD790" s="146">
        <f>IF(AZ790=4,G790,0)</f>
        <v>0</v>
      </c>
      <c r="BE790" s="146">
        <f>IF(AZ790=5,G790,0)</f>
        <v>0</v>
      </c>
      <c r="CA790" s="170">
        <v>1</v>
      </c>
      <c r="CB790" s="170">
        <v>7</v>
      </c>
      <c r="CZ790" s="146">
        <v>5.1999999999999995E-4</v>
      </c>
    </row>
    <row r="791" spans="1:104">
      <c r="A791" s="177"/>
      <c r="B791" s="179"/>
      <c r="C791" s="295" t="s">
        <v>424</v>
      </c>
      <c r="D791" s="296"/>
      <c r="E791" s="180">
        <v>0</v>
      </c>
      <c r="F791" s="181"/>
      <c r="G791" s="182"/>
      <c r="M791" s="178" t="s">
        <v>424</v>
      </c>
      <c r="O791" s="170"/>
    </row>
    <row r="792" spans="1:104">
      <c r="A792" s="177"/>
      <c r="B792" s="179"/>
      <c r="C792" s="295" t="s">
        <v>425</v>
      </c>
      <c r="D792" s="296"/>
      <c r="E792" s="180">
        <v>6.26</v>
      </c>
      <c r="F792" s="181"/>
      <c r="G792" s="182"/>
      <c r="M792" s="178" t="s">
        <v>425</v>
      </c>
      <c r="O792" s="170"/>
    </row>
    <row r="793" spans="1:104">
      <c r="A793" s="177"/>
      <c r="B793" s="179"/>
      <c r="C793" s="295" t="s">
        <v>783</v>
      </c>
      <c r="D793" s="296"/>
      <c r="E793" s="180">
        <v>46.787199999999999</v>
      </c>
      <c r="F793" s="181"/>
      <c r="G793" s="182"/>
      <c r="M793" s="178" t="s">
        <v>783</v>
      </c>
      <c r="O793" s="170"/>
    </row>
    <row r="794" spans="1:104">
      <c r="A794" s="171">
        <v>123</v>
      </c>
      <c r="B794" s="172" t="s">
        <v>784</v>
      </c>
      <c r="C794" s="173" t="s">
        <v>785</v>
      </c>
      <c r="D794" s="174" t="s">
        <v>62</v>
      </c>
      <c r="E794" s="175">
        <v>0</v>
      </c>
      <c r="F794" s="175">
        <v>0</v>
      </c>
      <c r="G794" s="176">
        <f>E794*F794</f>
        <v>0</v>
      </c>
      <c r="O794" s="170">
        <v>2</v>
      </c>
      <c r="AA794" s="146">
        <v>7</v>
      </c>
      <c r="AB794" s="146">
        <v>1002</v>
      </c>
      <c r="AC794" s="146">
        <v>5</v>
      </c>
      <c r="AZ794" s="146">
        <v>2</v>
      </c>
      <c r="BA794" s="146">
        <f>IF(AZ794=1,G794,0)</f>
        <v>0</v>
      </c>
      <c r="BB794" s="146">
        <f>IF(AZ794=2,G794,0)</f>
        <v>0</v>
      </c>
      <c r="BC794" s="146">
        <f>IF(AZ794=3,G794,0)</f>
        <v>0</v>
      </c>
      <c r="BD794" s="146">
        <f>IF(AZ794=4,G794,0)</f>
        <v>0</v>
      </c>
      <c r="BE794" s="146">
        <f>IF(AZ794=5,G794,0)</f>
        <v>0</v>
      </c>
      <c r="CA794" s="170">
        <v>7</v>
      </c>
      <c r="CB794" s="170">
        <v>1002</v>
      </c>
      <c r="CZ794" s="146">
        <v>0</v>
      </c>
    </row>
    <row r="795" spans="1:104">
      <c r="A795" s="183"/>
      <c r="B795" s="184" t="s">
        <v>77</v>
      </c>
      <c r="C795" s="185" t="str">
        <f>CONCATENATE(B763," ",C763)</f>
        <v>711 Izolace proti vodě</v>
      </c>
      <c r="D795" s="186"/>
      <c r="E795" s="187"/>
      <c r="F795" s="188"/>
      <c r="G795" s="189">
        <f>SUM(G763:G794)</f>
        <v>0</v>
      </c>
      <c r="O795" s="170">
        <v>4</v>
      </c>
      <c r="BA795" s="190">
        <f>SUM(BA763:BA794)</f>
        <v>0</v>
      </c>
      <c r="BB795" s="190">
        <f>SUM(BB763:BB794)</f>
        <v>0</v>
      </c>
      <c r="BC795" s="190">
        <f>SUM(BC763:BC794)</f>
        <v>0</v>
      </c>
      <c r="BD795" s="190">
        <f>SUM(BD763:BD794)</f>
        <v>0</v>
      </c>
      <c r="BE795" s="190">
        <f>SUM(BE763:BE794)</f>
        <v>0</v>
      </c>
    </row>
    <row r="796" spans="1:104">
      <c r="A796" s="163" t="s">
        <v>73</v>
      </c>
      <c r="B796" s="164" t="s">
        <v>786</v>
      </c>
      <c r="C796" s="165" t="s">
        <v>787</v>
      </c>
      <c r="D796" s="166"/>
      <c r="E796" s="167"/>
      <c r="F796" s="167"/>
      <c r="G796" s="168"/>
      <c r="H796" s="169"/>
      <c r="I796" s="169"/>
      <c r="O796" s="170">
        <v>1</v>
      </c>
    </row>
    <row r="797" spans="1:104" ht="22.5">
      <c r="A797" s="171">
        <v>124</v>
      </c>
      <c r="B797" s="172" t="s">
        <v>788</v>
      </c>
      <c r="C797" s="173" t="s">
        <v>789</v>
      </c>
      <c r="D797" s="174" t="s">
        <v>130</v>
      </c>
      <c r="E797" s="175">
        <v>144.80000000000001</v>
      </c>
      <c r="F797" s="175">
        <v>0</v>
      </c>
      <c r="G797" s="176">
        <f>E797*F797</f>
        <v>0</v>
      </c>
      <c r="O797" s="170">
        <v>2</v>
      </c>
      <c r="AA797" s="146">
        <v>1</v>
      </c>
      <c r="AB797" s="146">
        <v>7</v>
      </c>
      <c r="AC797" s="146">
        <v>7</v>
      </c>
      <c r="AZ797" s="146">
        <v>2</v>
      </c>
      <c r="BA797" s="146">
        <f>IF(AZ797=1,G797,0)</f>
        <v>0</v>
      </c>
      <c r="BB797" s="146">
        <f>IF(AZ797=2,G797,0)</f>
        <v>0</v>
      </c>
      <c r="BC797" s="146">
        <f>IF(AZ797=3,G797,0)</f>
        <v>0</v>
      </c>
      <c r="BD797" s="146">
        <f>IF(AZ797=4,G797,0)</f>
        <v>0</v>
      </c>
      <c r="BE797" s="146">
        <f>IF(AZ797=5,G797,0)</f>
        <v>0</v>
      </c>
      <c r="CA797" s="170">
        <v>1</v>
      </c>
      <c r="CB797" s="170">
        <v>7</v>
      </c>
      <c r="CZ797" s="146">
        <v>5.1200000000000004E-3</v>
      </c>
    </row>
    <row r="798" spans="1:104">
      <c r="A798" s="177"/>
      <c r="B798" s="179"/>
      <c r="C798" s="295" t="s">
        <v>790</v>
      </c>
      <c r="D798" s="296"/>
      <c r="E798" s="180">
        <v>144.80000000000001</v>
      </c>
      <c r="F798" s="181"/>
      <c r="G798" s="182"/>
      <c r="M798" s="178" t="s">
        <v>790</v>
      </c>
      <c r="O798" s="170"/>
    </row>
    <row r="799" spans="1:104" ht="22.5">
      <c r="A799" s="171">
        <v>125</v>
      </c>
      <c r="B799" s="172" t="s">
        <v>791</v>
      </c>
      <c r="C799" s="173" t="s">
        <v>792</v>
      </c>
      <c r="D799" s="174" t="s">
        <v>130</v>
      </c>
      <c r="E799" s="175">
        <v>144.80000000000001</v>
      </c>
      <c r="F799" s="175">
        <v>0</v>
      </c>
      <c r="G799" s="176">
        <f>E799*F799</f>
        <v>0</v>
      </c>
      <c r="O799" s="170">
        <v>2</v>
      </c>
      <c r="AA799" s="146">
        <v>1</v>
      </c>
      <c r="AB799" s="146">
        <v>7</v>
      </c>
      <c r="AC799" s="146">
        <v>7</v>
      </c>
      <c r="AZ799" s="146">
        <v>2</v>
      </c>
      <c r="BA799" s="146">
        <f>IF(AZ799=1,G799,0)</f>
        <v>0</v>
      </c>
      <c r="BB799" s="146">
        <f>IF(AZ799=2,G799,0)</f>
        <v>0</v>
      </c>
      <c r="BC799" s="146">
        <f>IF(AZ799=3,G799,0)</f>
        <v>0</v>
      </c>
      <c r="BD799" s="146">
        <f>IF(AZ799=4,G799,0)</f>
        <v>0</v>
      </c>
      <c r="BE799" s="146">
        <f>IF(AZ799=5,G799,0)</f>
        <v>0</v>
      </c>
      <c r="CA799" s="170">
        <v>1</v>
      </c>
      <c r="CB799" s="170">
        <v>7</v>
      </c>
      <c r="CZ799" s="146">
        <v>1.8000000000000001E-4</v>
      </c>
    </row>
    <row r="800" spans="1:104">
      <c r="A800" s="177"/>
      <c r="B800" s="179"/>
      <c r="C800" s="295" t="s">
        <v>793</v>
      </c>
      <c r="D800" s="296"/>
      <c r="E800" s="180">
        <v>144.80000000000001</v>
      </c>
      <c r="F800" s="181"/>
      <c r="G800" s="182"/>
      <c r="M800" s="178" t="s">
        <v>793</v>
      </c>
      <c r="O800" s="170"/>
    </row>
    <row r="801" spans="1:104" ht="22.5">
      <c r="A801" s="171">
        <v>126</v>
      </c>
      <c r="B801" s="172" t="s">
        <v>794</v>
      </c>
      <c r="C801" s="173" t="s">
        <v>795</v>
      </c>
      <c r="D801" s="174" t="s">
        <v>130</v>
      </c>
      <c r="E801" s="175">
        <v>144.80000000000001</v>
      </c>
      <c r="F801" s="175">
        <v>0</v>
      </c>
      <c r="G801" s="176">
        <f>E801*F801</f>
        <v>0</v>
      </c>
      <c r="O801" s="170">
        <v>2</v>
      </c>
      <c r="AA801" s="146">
        <v>1</v>
      </c>
      <c r="AB801" s="146">
        <v>0</v>
      </c>
      <c r="AC801" s="146">
        <v>0</v>
      </c>
      <c r="AZ801" s="146">
        <v>2</v>
      </c>
      <c r="BA801" s="146">
        <f>IF(AZ801=1,G801,0)</f>
        <v>0</v>
      </c>
      <c r="BB801" s="146">
        <f>IF(AZ801=2,G801,0)</f>
        <v>0</v>
      </c>
      <c r="BC801" s="146">
        <f>IF(AZ801=3,G801,0)</f>
        <v>0</v>
      </c>
      <c r="BD801" s="146">
        <f>IF(AZ801=4,G801,0)</f>
        <v>0</v>
      </c>
      <c r="BE801" s="146">
        <f>IF(AZ801=5,G801,0)</f>
        <v>0</v>
      </c>
      <c r="CA801" s="170">
        <v>1</v>
      </c>
      <c r="CB801" s="170">
        <v>0</v>
      </c>
      <c r="CZ801" s="146">
        <v>2.0000000000000001E-4</v>
      </c>
    </row>
    <row r="802" spans="1:104">
      <c r="A802" s="177"/>
      <c r="B802" s="179"/>
      <c r="C802" s="295" t="s">
        <v>793</v>
      </c>
      <c r="D802" s="296"/>
      <c r="E802" s="180">
        <v>144.80000000000001</v>
      </c>
      <c r="F802" s="181"/>
      <c r="G802" s="182"/>
      <c r="M802" s="178" t="s">
        <v>793</v>
      </c>
      <c r="O802" s="170"/>
    </row>
    <row r="803" spans="1:104" ht="22.5">
      <c r="A803" s="171">
        <v>127</v>
      </c>
      <c r="B803" s="172" t="s">
        <v>796</v>
      </c>
      <c r="C803" s="173" t="s">
        <v>797</v>
      </c>
      <c r="D803" s="174" t="s">
        <v>130</v>
      </c>
      <c r="E803" s="175">
        <v>144.80000000000001</v>
      </c>
      <c r="F803" s="175">
        <v>0</v>
      </c>
      <c r="G803" s="176">
        <f>E803*F803</f>
        <v>0</v>
      </c>
      <c r="O803" s="170">
        <v>2</v>
      </c>
      <c r="AA803" s="146">
        <v>1</v>
      </c>
      <c r="AB803" s="146">
        <v>7</v>
      </c>
      <c r="AC803" s="146">
        <v>7</v>
      </c>
      <c r="AZ803" s="146">
        <v>2</v>
      </c>
      <c r="BA803" s="146">
        <f>IF(AZ803=1,G803,0)</f>
        <v>0</v>
      </c>
      <c r="BB803" s="146">
        <f>IF(AZ803=2,G803,0)</f>
        <v>0</v>
      </c>
      <c r="BC803" s="146">
        <f>IF(AZ803=3,G803,0)</f>
        <v>0</v>
      </c>
      <c r="BD803" s="146">
        <f>IF(AZ803=4,G803,0)</f>
        <v>0</v>
      </c>
      <c r="BE803" s="146">
        <f>IF(AZ803=5,G803,0)</f>
        <v>0</v>
      </c>
      <c r="CA803" s="170">
        <v>1</v>
      </c>
      <c r="CB803" s="170">
        <v>7</v>
      </c>
      <c r="CZ803" s="146">
        <v>0</v>
      </c>
    </row>
    <row r="804" spans="1:104">
      <c r="A804" s="177"/>
      <c r="B804" s="179"/>
      <c r="C804" s="295" t="s">
        <v>798</v>
      </c>
      <c r="D804" s="296"/>
      <c r="E804" s="180">
        <v>0</v>
      </c>
      <c r="F804" s="181"/>
      <c r="G804" s="182"/>
      <c r="M804" s="178" t="s">
        <v>798</v>
      </c>
      <c r="O804" s="170"/>
    </row>
    <row r="805" spans="1:104">
      <c r="A805" s="177"/>
      <c r="B805" s="179"/>
      <c r="C805" s="295" t="s">
        <v>799</v>
      </c>
      <c r="D805" s="296"/>
      <c r="E805" s="180">
        <v>144.80000000000001</v>
      </c>
      <c r="F805" s="181"/>
      <c r="G805" s="182"/>
      <c r="M805" s="178" t="s">
        <v>799</v>
      </c>
      <c r="O805" s="170"/>
    </row>
    <row r="806" spans="1:104" ht="22.5">
      <c r="A806" s="171">
        <v>128</v>
      </c>
      <c r="B806" s="172" t="s">
        <v>796</v>
      </c>
      <c r="C806" s="173" t="s">
        <v>800</v>
      </c>
      <c r="D806" s="174" t="s">
        <v>130</v>
      </c>
      <c r="E806" s="175">
        <v>114.3</v>
      </c>
      <c r="F806" s="175">
        <v>0</v>
      </c>
      <c r="G806" s="176">
        <f>E806*F806</f>
        <v>0</v>
      </c>
      <c r="O806" s="170">
        <v>2</v>
      </c>
      <c r="AA806" s="146">
        <v>1</v>
      </c>
      <c r="AB806" s="146">
        <v>7</v>
      </c>
      <c r="AC806" s="146">
        <v>7</v>
      </c>
      <c r="AZ806" s="146">
        <v>2</v>
      </c>
      <c r="BA806" s="146">
        <f>IF(AZ806=1,G806,0)</f>
        <v>0</v>
      </c>
      <c r="BB806" s="146">
        <f>IF(AZ806=2,G806,0)</f>
        <v>0</v>
      </c>
      <c r="BC806" s="146">
        <f>IF(AZ806=3,G806,0)</f>
        <v>0</v>
      </c>
      <c r="BD806" s="146">
        <f>IF(AZ806=4,G806,0)</f>
        <v>0</v>
      </c>
      <c r="BE806" s="146">
        <f>IF(AZ806=5,G806,0)</f>
        <v>0</v>
      </c>
      <c r="CA806" s="170">
        <v>1</v>
      </c>
      <c r="CB806" s="170">
        <v>7</v>
      </c>
      <c r="CZ806" s="146">
        <v>1.7099999999999999E-3</v>
      </c>
    </row>
    <row r="807" spans="1:104">
      <c r="A807" s="177"/>
      <c r="B807" s="179"/>
      <c r="C807" s="295" t="s">
        <v>502</v>
      </c>
      <c r="D807" s="296"/>
      <c r="E807" s="180">
        <v>0</v>
      </c>
      <c r="F807" s="181"/>
      <c r="G807" s="182"/>
      <c r="M807" s="178" t="s">
        <v>502</v>
      </c>
      <c r="O807" s="170"/>
    </row>
    <row r="808" spans="1:104">
      <c r="A808" s="177"/>
      <c r="B808" s="179"/>
      <c r="C808" s="295" t="s">
        <v>768</v>
      </c>
      <c r="D808" s="296"/>
      <c r="E808" s="180">
        <v>15.2</v>
      </c>
      <c r="F808" s="181"/>
      <c r="G808" s="182"/>
      <c r="M808" s="178" t="s">
        <v>768</v>
      </c>
      <c r="O808" s="170"/>
    </row>
    <row r="809" spans="1:104">
      <c r="A809" s="177"/>
      <c r="B809" s="179"/>
      <c r="C809" s="295" t="s">
        <v>769</v>
      </c>
      <c r="D809" s="296"/>
      <c r="E809" s="180">
        <v>12.7</v>
      </c>
      <c r="F809" s="181"/>
      <c r="G809" s="182"/>
      <c r="M809" s="178" t="s">
        <v>769</v>
      </c>
      <c r="O809" s="170"/>
    </row>
    <row r="810" spans="1:104">
      <c r="A810" s="177"/>
      <c r="B810" s="179"/>
      <c r="C810" s="295" t="s">
        <v>770</v>
      </c>
      <c r="D810" s="296"/>
      <c r="E810" s="180">
        <v>3.1</v>
      </c>
      <c r="F810" s="181"/>
      <c r="G810" s="182"/>
      <c r="M810" s="178" t="s">
        <v>770</v>
      </c>
      <c r="O810" s="170"/>
    </row>
    <row r="811" spans="1:104">
      <c r="A811" s="177"/>
      <c r="B811" s="179"/>
      <c r="C811" s="295" t="s">
        <v>771</v>
      </c>
      <c r="D811" s="296"/>
      <c r="E811" s="180">
        <v>8.5</v>
      </c>
      <c r="F811" s="181"/>
      <c r="G811" s="182"/>
      <c r="M811" s="178" t="s">
        <v>771</v>
      </c>
      <c r="O811" s="170"/>
    </row>
    <row r="812" spans="1:104">
      <c r="A812" s="177"/>
      <c r="B812" s="179"/>
      <c r="C812" s="295" t="s">
        <v>772</v>
      </c>
      <c r="D812" s="296"/>
      <c r="E812" s="180">
        <v>4.8</v>
      </c>
      <c r="F812" s="181"/>
      <c r="G812" s="182"/>
      <c r="M812" s="178" t="s">
        <v>772</v>
      </c>
      <c r="O812" s="170"/>
    </row>
    <row r="813" spans="1:104">
      <c r="A813" s="177"/>
      <c r="B813" s="179"/>
      <c r="C813" s="295" t="s">
        <v>773</v>
      </c>
      <c r="D813" s="296"/>
      <c r="E813" s="180">
        <v>22.3</v>
      </c>
      <c r="F813" s="181"/>
      <c r="G813" s="182"/>
      <c r="M813" s="178" t="s">
        <v>773</v>
      </c>
      <c r="O813" s="170"/>
    </row>
    <row r="814" spans="1:104">
      <c r="A814" s="177"/>
      <c r="B814" s="179"/>
      <c r="C814" s="295" t="s">
        <v>774</v>
      </c>
      <c r="D814" s="296"/>
      <c r="E814" s="180">
        <v>6.3</v>
      </c>
      <c r="F814" s="181"/>
      <c r="G814" s="182"/>
      <c r="M814" s="178" t="s">
        <v>774</v>
      </c>
      <c r="O814" s="170"/>
    </row>
    <row r="815" spans="1:104">
      <c r="A815" s="177"/>
      <c r="B815" s="179"/>
      <c r="C815" s="295" t="s">
        <v>775</v>
      </c>
      <c r="D815" s="296"/>
      <c r="E815" s="180">
        <v>3.2</v>
      </c>
      <c r="F815" s="181"/>
      <c r="G815" s="182"/>
      <c r="M815" s="178" t="s">
        <v>775</v>
      </c>
      <c r="O815" s="170"/>
    </row>
    <row r="816" spans="1:104">
      <c r="A816" s="177"/>
      <c r="B816" s="179"/>
      <c r="C816" s="295" t="s">
        <v>776</v>
      </c>
      <c r="D816" s="296"/>
      <c r="E816" s="180">
        <v>3.3</v>
      </c>
      <c r="F816" s="181"/>
      <c r="G816" s="182"/>
      <c r="M816" s="178" t="s">
        <v>776</v>
      </c>
      <c r="O816" s="170"/>
    </row>
    <row r="817" spans="1:104">
      <c r="A817" s="177"/>
      <c r="B817" s="179"/>
      <c r="C817" s="295" t="s">
        <v>777</v>
      </c>
      <c r="D817" s="296"/>
      <c r="E817" s="180">
        <v>21.6</v>
      </c>
      <c r="F817" s="181"/>
      <c r="G817" s="182"/>
      <c r="M817" s="178" t="s">
        <v>777</v>
      </c>
      <c r="O817" s="170"/>
    </row>
    <row r="818" spans="1:104">
      <c r="A818" s="177"/>
      <c r="B818" s="179"/>
      <c r="C818" s="295" t="s">
        <v>778</v>
      </c>
      <c r="D818" s="296"/>
      <c r="E818" s="180">
        <v>13.3</v>
      </c>
      <c r="F818" s="181"/>
      <c r="G818" s="182"/>
      <c r="M818" s="178" t="s">
        <v>778</v>
      </c>
      <c r="O818" s="170"/>
    </row>
    <row r="819" spans="1:104">
      <c r="A819" s="171">
        <v>129</v>
      </c>
      <c r="B819" s="172" t="s">
        <v>801</v>
      </c>
      <c r="C819" s="173" t="s">
        <v>802</v>
      </c>
      <c r="D819" s="174" t="s">
        <v>130</v>
      </c>
      <c r="E819" s="175">
        <v>117.2</v>
      </c>
      <c r="F819" s="175">
        <v>0</v>
      </c>
      <c r="G819" s="176">
        <f>E819*F819</f>
        <v>0</v>
      </c>
      <c r="O819" s="170">
        <v>2</v>
      </c>
      <c r="AA819" s="146">
        <v>1</v>
      </c>
      <c r="AB819" s="146">
        <v>7</v>
      </c>
      <c r="AC819" s="146">
        <v>7</v>
      </c>
      <c r="AZ819" s="146">
        <v>2</v>
      </c>
      <c r="BA819" s="146">
        <f>IF(AZ819=1,G819,0)</f>
        <v>0</v>
      </c>
      <c r="BB819" s="146">
        <f>IF(AZ819=2,G819,0)</f>
        <v>0</v>
      </c>
      <c r="BC819" s="146">
        <f>IF(AZ819=3,G819,0)</f>
        <v>0</v>
      </c>
      <c r="BD819" s="146">
        <f>IF(AZ819=4,G819,0)</f>
        <v>0</v>
      </c>
      <c r="BE819" s="146">
        <f>IF(AZ819=5,G819,0)</f>
        <v>0</v>
      </c>
      <c r="CA819" s="170">
        <v>1</v>
      </c>
      <c r="CB819" s="170">
        <v>7</v>
      </c>
      <c r="CZ819" s="146">
        <v>0</v>
      </c>
    </row>
    <row r="820" spans="1:104">
      <c r="A820" s="177"/>
      <c r="B820" s="179"/>
      <c r="C820" s="295" t="s">
        <v>148</v>
      </c>
      <c r="D820" s="296"/>
      <c r="E820" s="180">
        <v>0</v>
      </c>
      <c r="F820" s="181"/>
      <c r="G820" s="182"/>
      <c r="M820" s="178" t="s">
        <v>148</v>
      </c>
      <c r="O820" s="170"/>
    </row>
    <row r="821" spans="1:104">
      <c r="A821" s="177"/>
      <c r="B821" s="179"/>
      <c r="C821" s="295" t="s">
        <v>680</v>
      </c>
      <c r="D821" s="296"/>
      <c r="E821" s="180">
        <v>69.099999999999994</v>
      </c>
      <c r="F821" s="181"/>
      <c r="G821" s="182"/>
      <c r="M821" s="178" t="s">
        <v>680</v>
      </c>
      <c r="O821" s="170"/>
    </row>
    <row r="822" spans="1:104">
      <c r="A822" s="177"/>
      <c r="B822" s="179"/>
      <c r="C822" s="295" t="s">
        <v>681</v>
      </c>
      <c r="D822" s="296"/>
      <c r="E822" s="180">
        <v>15.2</v>
      </c>
      <c r="F822" s="181"/>
      <c r="G822" s="182"/>
      <c r="M822" s="178" t="s">
        <v>681</v>
      </c>
      <c r="O822" s="170"/>
    </row>
    <row r="823" spans="1:104">
      <c r="A823" s="177"/>
      <c r="B823" s="179"/>
      <c r="C823" s="295" t="s">
        <v>682</v>
      </c>
      <c r="D823" s="296"/>
      <c r="E823" s="180">
        <v>12.5</v>
      </c>
      <c r="F823" s="181"/>
      <c r="G823" s="182"/>
      <c r="M823" s="178" t="s">
        <v>682</v>
      </c>
      <c r="O823" s="170"/>
    </row>
    <row r="824" spans="1:104">
      <c r="A824" s="177"/>
      <c r="B824" s="179"/>
      <c r="C824" s="295" t="s">
        <v>683</v>
      </c>
      <c r="D824" s="296"/>
      <c r="E824" s="180">
        <v>3</v>
      </c>
      <c r="F824" s="181"/>
      <c r="G824" s="182"/>
      <c r="M824" s="178" t="s">
        <v>683</v>
      </c>
      <c r="O824" s="170"/>
    </row>
    <row r="825" spans="1:104">
      <c r="A825" s="177"/>
      <c r="B825" s="179"/>
      <c r="C825" s="295" t="s">
        <v>684</v>
      </c>
      <c r="D825" s="296"/>
      <c r="E825" s="180">
        <v>9.1999999999999993</v>
      </c>
      <c r="F825" s="181"/>
      <c r="G825" s="182"/>
      <c r="M825" s="178" t="s">
        <v>684</v>
      </c>
      <c r="O825" s="170"/>
    </row>
    <row r="826" spans="1:104">
      <c r="A826" s="177"/>
      <c r="B826" s="179"/>
      <c r="C826" s="295" t="s">
        <v>685</v>
      </c>
      <c r="D826" s="296"/>
      <c r="E826" s="180">
        <v>7.1</v>
      </c>
      <c r="F826" s="181"/>
      <c r="G826" s="182"/>
      <c r="M826" s="178" t="s">
        <v>685</v>
      </c>
      <c r="O826" s="170"/>
    </row>
    <row r="827" spans="1:104">
      <c r="A827" s="177"/>
      <c r="B827" s="179"/>
      <c r="C827" s="295" t="s">
        <v>686</v>
      </c>
      <c r="D827" s="296"/>
      <c r="E827" s="180">
        <v>1.1000000000000001</v>
      </c>
      <c r="F827" s="181"/>
      <c r="G827" s="182"/>
      <c r="M827" s="178" t="s">
        <v>686</v>
      </c>
      <c r="O827" s="170"/>
    </row>
    <row r="828" spans="1:104">
      <c r="A828" s="171">
        <v>130</v>
      </c>
      <c r="B828" s="172" t="s">
        <v>803</v>
      </c>
      <c r="C828" s="173" t="s">
        <v>804</v>
      </c>
      <c r="D828" s="174" t="s">
        <v>130</v>
      </c>
      <c r="E828" s="175">
        <v>173.76</v>
      </c>
      <c r="F828" s="175">
        <v>0</v>
      </c>
      <c r="G828" s="176">
        <f>E828*F828</f>
        <v>0</v>
      </c>
      <c r="O828" s="170">
        <v>2</v>
      </c>
      <c r="AA828" s="146">
        <v>3</v>
      </c>
      <c r="AB828" s="146">
        <v>7</v>
      </c>
      <c r="AC828" s="146">
        <v>631508275</v>
      </c>
      <c r="AZ828" s="146">
        <v>2</v>
      </c>
      <c r="BA828" s="146">
        <f>IF(AZ828=1,G828,0)</f>
        <v>0</v>
      </c>
      <c r="BB828" s="146">
        <f>IF(AZ828=2,G828,0)</f>
        <v>0</v>
      </c>
      <c r="BC828" s="146">
        <f>IF(AZ828=3,G828,0)</f>
        <v>0</v>
      </c>
      <c r="BD828" s="146">
        <f>IF(AZ828=4,G828,0)</f>
        <v>0</v>
      </c>
      <c r="BE828" s="146">
        <f>IF(AZ828=5,G828,0)</f>
        <v>0</v>
      </c>
      <c r="CA828" s="170">
        <v>3</v>
      </c>
      <c r="CB828" s="170">
        <v>7</v>
      </c>
      <c r="CZ828" s="146">
        <v>2E-3</v>
      </c>
    </row>
    <row r="829" spans="1:104">
      <c r="A829" s="177"/>
      <c r="B829" s="179"/>
      <c r="C829" s="295" t="s">
        <v>805</v>
      </c>
      <c r="D829" s="296"/>
      <c r="E829" s="180">
        <v>173.76</v>
      </c>
      <c r="F829" s="181"/>
      <c r="G829" s="182"/>
      <c r="M829" s="178" t="s">
        <v>805</v>
      </c>
      <c r="O829" s="170"/>
    </row>
    <row r="830" spans="1:104">
      <c r="A830" s="171">
        <v>131</v>
      </c>
      <c r="B830" s="172" t="s">
        <v>806</v>
      </c>
      <c r="C830" s="173" t="s">
        <v>807</v>
      </c>
      <c r="D830" s="174" t="s">
        <v>62</v>
      </c>
      <c r="E830" s="175">
        <v>0</v>
      </c>
      <c r="F830" s="175">
        <v>0</v>
      </c>
      <c r="G830" s="176">
        <f>E830*F830</f>
        <v>0</v>
      </c>
      <c r="O830" s="170">
        <v>2</v>
      </c>
      <c r="AA830" s="146">
        <v>7</v>
      </c>
      <c r="AB830" s="146">
        <v>1002</v>
      </c>
      <c r="AC830" s="146">
        <v>5</v>
      </c>
      <c r="AZ830" s="146">
        <v>2</v>
      </c>
      <c r="BA830" s="146">
        <f>IF(AZ830=1,G830,0)</f>
        <v>0</v>
      </c>
      <c r="BB830" s="146">
        <f>IF(AZ830=2,G830,0)</f>
        <v>0</v>
      </c>
      <c r="BC830" s="146">
        <f>IF(AZ830=3,G830,0)</f>
        <v>0</v>
      </c>
      <c r="BD830" s="146">
        <f>IF(AZ830=4,G830,0)</f>
        <v>0</v>
      </c>
      <c r="BE830" s="146">
        <f>IF(AZ830=5,G830,0)</f>
        <v>0</v>
      </c>
      <c r="CA830" s="170">
        <v>7</v>
      </c>
      <c r="CB830" s="170">
        <v>1002</v>
      </c>
      <c r="CZ830" s="146">
        <v>0</v>
      </c>
    </row>
    <row r="831" spans="1:104">
      <c r="A831" s="183"/>
      <c r="B831" s="184" t="s">
        <v>77</v>
      </c>
      <c r="C831" s="185" t="str">
        <f>CONCATENATE(B796," ",C796)</f>
        <v>713 Izolace tepelné</v>
      </c>
      <c r="D831" s="186"/>
      <c r="E831" s="187"/>
      <c r="F831" s="188"/>
      <c r="G831" s="189">
        <f>SUM(G796:G830)</f>
        <v>0</v>
      </c>
      <c r="O831" s="170">
        <v>4</v>
      </c>
      <c r="BA831" s="190">
        <f>SUM(BA796:BA830)</f>
        <v>0</v>
      </c>
      <c r="BB831" s="190">
        <f>SUM(BB796:BB830)</f>
        <v>0</v>
      </c>
      <c r="BC831" s="190">
        <f>SUM(BC796:BC830)</f>
        <v>0</v>
      </c>
      <c r="BD831" s="190">
        <f>SUM(BD796:BD830)</f>
        <v>0</v>
      </c>
      <c r="BE831" s="190">
        <f>SUM(BE796:BE830)</f>
        <v>0</v>
      </c>
    </row>
    <row r="832" spans="1:104">
      <c r="A832" s="163" t="s">
        <v>73</v>
      </c>
      <c r="B832" s="164" t="s">
        <v>808</v>
      </c>
      <c r="C832" s="165" t="s">
        <v>809</v>
      </c>
      <c r="D832" s="166"/>
      <c r="E832" s="167"/>
      <c r="F832" s="167"/>
      <c r="G832" s="168"/>
      <c r="H832" s="169"/>
      <c r="I832" s="169"/>
      <c r="O832" s="170">
        <v>1</v>
      </c>
    </row>
    <row r="833" spans="1:104" ht="22.5">
      <c r="A833" s="171">
        <v>132</v>
      </c>
      <c r="B833" s="172" t="s">
        <v>810</v>
      </c>
      <c r="C833" s="173" t="s">
        <v>811</v>
      </c>
      <c r="D833" s="174" t="s">
        <v>117</v>
      </c>
      <c r="E833" s="175">
        <v>1</v>
      </c>
      <c r="F833" s="175">
        <f>Zdravotechnika!F87</f>
        <v>0</v>
      </c>
      <c r="G833" s="176">
        <f>E833*F833</f>
        <v>0</v>
      </c>
      <c r="O833" s="170">
        <v>2</v>
      </c>
      <c r="AA833" s="146">
        <v>1</v>
      </c>
      <c r="AB833" s="146">
        <v>7</v>
      </c>
      <c r="AC833" s="146">
        <v>7</v>
      </c>
      <c r="AZ833" s="146">
        <v>2</v>
      </c>
      <c r="BA833" s="146">
        <f>IF(AZ833=1,G833,0)</f>
        <v>0</v>
      </c>
      <c r="BB833" s="146">
        <f>IF(AZ833=2,G833,0)</f>
        <v>0</v>
      </c>
      <c r="BC833" s="146">
        <f>IF(AZ833=3,G833,0)</f>
        <v>0</v>
      </c>
      <c r="BD833" s="146">
        <f>IF(AZ833=4,G833,0)</f>
        <v>0</v>
      </c>
      <c r="BE833" s="146">
        <f>IF(AZ833=5,G833,0)</f>
        <v>0</v>
      </c>
      <c r="CA833" s="170">
        <v>1</v>
      </c>
      <c r="CB833" s="170">
        <v>7</v>
      </c>
      <c r="CZ833" s="146">
        <v>0</v>
      </c>
    </row>
    <row r="834" spans="1:104">
      <c r="A834" s="171">
        <v>133</v>
      </c>
      <c r="B834" s="172" t="s">
        <v>812</v>
      </c>
      <c r="C834" s="173" t="s">
        <v>813</v>
      </c>
      <c r="D834" s="174" t="s">
        <v>62</v>
      </c>
      <c r="E834" s="175">
        <v>0</v>
      </c>
      <c r="F834" s="175">
        <v>0</v>
      </c>
      <c r="G834" s="176">
        <f>E834*F834</f>
        <v>0</v>
      </c>
      <c r="O834" s="170">
        <v>2</v>
      </c>
      <c r="AA834" s="146">
        <v>1</v>
      </c>
      <c r="AB834" s="146">
        <v>7</v>
      </c>
      <c r="AC834" s="146">
        <v>7</v>
      </c>
      <c r="AZ834" s="146">
        <v>2</v>
      </c>
      <c r="BA834" s="146">
        <f>IF(AZ834=1,G834,0)</f>
        <v>0</v>
      </c>
      <c r="BB834" s="146">
        <f>IF(AZ834=2,G834,0)</f>
        <v>0</v>
      </c>
      <c r="BC834" s="146">
        <f>IF(AZ834=3,G834,0)</f>
        <v>0</v>
      </c>
      <c r="BD834" s="146">
        <f>IF(AZ834=4,G834,0)</f>
        <v>0</v>
      </c>
      <c r="BE834" s="146">
        <f>IF(AZ834=5,G834,0)</f>
        <v>0</v>
      </c>
      <c r="CA834" s="170">
        <v>1</v>
      </c>
      <c r="CB834" s="170">
        <v>7</v>
      </c>
      <c r="CZ834" s="146">
        <v>0</v>
      </c>
    </row>
    <row r="835" spans="1:104">
      <c r="A835" s="183"/>
      <c r="B835" s="184" t="s">
        <v>77</v>
      </c>
      <c r="C835" s="185" t="str">
        <f>CONCATENATE(B832," ",C832)</f>
        <v>720 Zdravotechnická instalace</v>
      </c>
      <c r="D835" s="186"/>
      <c r="E835" s="187"/>
      <c r="F835" s="188"/>
      <c r="G835" s="189">
        <f>SUM(G832:G834)</f>
        <v>0</v>
      </c>
      <c r="O835" s="170">
        <v>4</v>
      </c>
      <c r="BA835" s="190">
        <f>SUM(BA832:BA834)</f>
        <v>0</v>
      </c>
      <c r="BB835" s="190">
        <f>SUM(BB832:BB834)</f>
        <v>0</v>
      </c>
      <c r="BC835" s="190">
        <f>SUM(BC832:BC834)</f>
        <v>0</v>
      </c>
      <c r="BD835" s="190">
        <f>SUM(BD832:BD834)</f>
        <v>0</v>
      </c>
      <c r="BE835" s="190">
        <f>SUM(BE832:BE834)</f>
        <v>0</v>
      </c>
    </row>
    <row r="836" spans="1:104">
      <c r="A836" s="163" t="s">
        <v>73</v>
      </c>
      <c r="B836" s="164" t="s">
        <v>814</v>
      </c>
      <c r="C836" s="165" t="s">
        <v>815</v>
      </c>
      <c r="D836" s="166"/>
      <c r="E836" s="167"/>
      <c r="F836" s="167"/>
      <c r="G836" s="168"/>
      <c r="H836" s="169"/>
      <c r="I836" s="169"/>
      <c r="O836" s="170">
        <v>1</v>
      </c>
    </row>
    <row r="837" spans="1:104">
      <c r="A837" s="171">
        <v>134</v>
      </c>
      <c r="B837" s="172" t="s">
        <v>816</v>
      </c>
      <c r="C837" s="173" t="s">
        <v>817</v>
      </c>
      <c r="D837" s="174" t="s">
        <v>117</v>
      </c>
      <c r="E837" s="175">
        <v>1</v>
      </c>
      <c r="F837" s="175">
        <f>Plyn!F27</f>
        <v>0</v>
      </c>
      <c r="G837" s="176">
        <f>E837*F837</f>
        <v>0</v>
      </c>
      <c r="O837" s="170">
        <v>2</v>
      </c>
      <c r="AA837" s="146">
        <v>1</v>
      </c>
      <c r="AB837" s="146">
        <v>7</v>
      </c>
      <c r="AC837" s="146">
        <v>7</v>
      </c>
      <c r="AZ837" s="146">
        <v>2</v>
      </c>
      <c r="BA837" s="146">
        <f>IF(AZ837=1,G837,0)</f>
        <v>0</v>
      </c>
      <c r="BB837" s="146">
        <f>IF(AZ837=2,G837,0)</f>
        <v>0</v>
      </c>
      <c r="BC837" s="146">
        <f>IF(AZ837=3,G837,0)</f>
        <v>0</v>
      </c>
      <c r="BD837" s="146">
        <f>IF(AZ837=4,G837,0)</f>
        <v>0</v>
      </c>
      <c r="BE837" s="146">
        <f>IF(AZ837=5,G837,0)</f>
        <v>0</v>
      </c>
      <c r="CA837" s="170">
        <v>1</v>
      </c>
      <c r="CB837" s="170">
        <v>7</v>
      </c>
      <c r="CZ837" s="146">
        <v>0</v>
      </c>
    </row>
    <row r="838" spans="1:104">
      <c r="A838" s="171">
        <v>135</v>
      </c>
      <c r="B838" s="172" t="s">
        <v>818</v>
      </c>
      <c r="C838" s="173" t="s">
        <v>819</v>
      </c>
      <c r="D838" s="174" t="s">
        <v>62</v>
      </c>
      <c r="E838" s="175">
        <v>0</v>
      </c>
      <c r="F838" s="175">
        <v>0</v>
      </c>
      <c r="G838" s="176">
        <f>E838*F838</f>
        <v>0</v>
      </c>
      <c r="O838" s="170">
        <v>2</v>
      </c>
      <c r="AA838" s="146">
        <v>7</v>
      </c>
      <c r="AB838" s="146">
        <v>1002</v>
      </c>
      <c r="AC838" s="146">
        <v>5</v>
      </c>
      <c r="AZ838" s="146">
        <v>2</v>
      </c>
      <c r="BA838" s="146">
        <f>IF(AZ838=1,G838,0)</f>
        <v>0</v>
      </c>
      <c r="BB838" s="146">
        <f>IF(AZ838=2,G838,0)</f>
        <v>0</v>
      </c>
      <c r="BC838" s="146">
        <f>IF(AZ838=3,G838,0)</f>
        <v>0</v>
      </c>
      <c r="BD838" s="146">
        <f>IF(AZ838=4,G838,0)</f>
        <v>0</v>
      </c>
      <c r="BE838" s="146">
        <f>IF(AZ838=5,G838,0)</f>
        <v>0</v>
      </c>
      <c r="CA838" s="170">
        <v>7</v>
      </c>
      <c r="CB838" s="170">
        <v>1002</v>
      </c>
      <c r="CZ838" s="146">
        <v>0</v>
      </c>
    </row>
    <row r="839" spans="1:104">
      <c r="A839" s="183"/>
      <c r="B839" s="184" t="s">
        <v>77</v>
      </c>
      <c r="C839" s="185" t="str">
        <f>CONCATENATE(B836," ",C836)</f>
        <v>723 Vnitřní plynovod</v>
      </c>
      <c r="D839" s="186"/>
      <c r="E839" s="187"/>
      <c r="F839" s="188"/>
      <c r="G839" s="189">
        <f>SUM(G836:G838)</f>
        <v>0</v>
      </c>
      <c r="O839" s="170">
        <v>4</v>
      </c>
      <c r="BA839" s="190">
        <f>SUM(BA836:BA838)</f>
        <v>0</v>
      </c>
      <c r="BB839" s="190">
        <f>SUM(BB836:BB838)</f>
        <v>0</v>
      </c>
      <c r="BC839" s="190">
        <f>SUM(BC836:BC838)</f>
        <v>0</v>
      </c>
      <c r="BD839" s="190">
        <f>SUM(BD836:BD838)</f>
        <v>0</v>
      </c>
      <c r="BE839" s="190">
        <f>SUM(BE836:BE838)</f>
        <v>0</v>
      </c>
    </row>
    <row r="840" spans="1:104">
      <c r="A840" s="163" t="s">
        <v>73</v>
      </c>
      <c r="B840" s="164" t="s">
        <v>820</v>
      </c>
      <c r="C840" s="165" t="s">
        <v>821</v>
      </c>
      <c r="D840" s="166"/>
      <c r="E840" s="167"/>
      <c r="F840" s="167"/>
      <c r="G840" s="168"/>
      <c r="H840" s="169"/>
      <c r="I840" s="169"/>
      <c r="O840" s="170">
        <v>1</v>
      </c>
    </row>
    <row r="841" spans="1:104">
      <c r="A841" s="171">
        <v>136</v>
      </c>
      <c r="B841" s="172" t="s">
        <v>822</v>
      </c>
      <c r="C841" s="173" t="s">
        <v>823</v>
      </c>
      <c r="D841" s="174" t="s">
        <v>117</v>
      </c>
      <c r="E841" s="175">
        <v>3</v>
      </c>
      <c r="F841" s="175">
        <v>0</v>
      </c>
      <c r="G841" s="176">
        <f>E841*F841</f>
        <v>0</v>
      </c>
      <c r="O841" s="170">
        <v>2</v>
      </c>
      <c r="AA841" s="146">
        <v>1</v>
      </c>
      <c r="AB841" s="146">
        <v>7</v>
      </c>
      <c r="AC841" s="146">
        <v>7</v>
      </c>
      <c r="AZ841" s="146">
        <v>2</v>
      </c>
      <c r="BA841" s="146">
        <f>IF(AZ841=1,G841,0)</f>
        <v>0</v>
      </c>
      <c r="BB841" s="146">
        <f>IF(AZ841=2,G841,0)</f>
        <v>0</v>
      </c>
      <c r="BC841" s="146">
        <f>IF(AZ841=3,G841,0)</f>
        <v>0</v>
      </c>
      <c r="BD841" s="146">
        <f>IF(AZ841=4,G841,0)</f>
        <v>0</v>
      </c>
      <c r="BE841" s="146">
        <f>IF(AZ841=5,G841,0)</f>
        <v>0</v>
      </c>
      <c r="CA841" s="170">
        <v>1</v>
      </c>
      <c r="CB841" s="170">
        <v>7</v>
      </c>
      <c r="CZ841" s="146">
        <v>0</v>
      </c>
    </row>
    <row r="842" spans="1:104">
      <c r="A842" s="177"/>
      <c r="B842" s="179"/>
      <c r="C842" s="295" t="s">
        <v>824</v>
      </c>
      <c r="D842" s="296"/>
      <c r="E842" s="180">
        <v>3</v>
      </c>
      <c r="F842" s="181"/>
      <c r="G842" s="182"/>
      <c r="M842" s="178" t="s">
        <v>824</v>
      </c>
      <c r="O842" s="170"/>
    </row>
    <row r="843" spans="1:104">
      <c r="A843" s="171">
        <v>137</v>
      </c>
      <c r="B843" s="172" t="s">
        <v>825</v>
      </c>
      <c r="C843" s="173" t="s">
        <v>826</v>
      </c>
      <c r="D843" s="174" t="s">
        <v>117</v>
      </c>
      <c r="E843" s="175">
        <v>2</v>
      </c>
      <c r="F843" s="175">
        <v>0</v>
      </c>
      <c r="G843" s="176">
        <f>E843*F843</f>
        <v>0</v>
      </c>
      <c r="O843" s="170">
        <v>2</v>
      </c>
      <c r="AA843" s="146">
        <v>1</v>
      </c>
      <c r="AB843" s="146">
        <v>7</v>
      </c>
      <c r="AC843" s="146">
        <v>7</v>
      </c>
      <c r="AZ843" s="146">
        <v>2</v>
      </c>
      <c r="BA843" s="146">
        <f>IF(AZ843=1,G843,0)</f>
        <v>0</v>
      </c>
      <c r="BB843" s="146">
        <f>IF(AZ843=2,G843,0)</f>
        <v>0</v>
      </c>
      <c r="BC843" s="146">
        <f>IF(AZ843=3,G843,0)</f>
        <v>0</v>
      </c>
      <c r="BD843" s="146">
        <f>IF(AZ843=4,G843,0)</f>
        <v>0</v>
      </c>
      <c r="BE843" s="146">
        <f>IF(AZ843=5,G843,0)</f>
        <v>0</v>
      </c>
      <c r="CA843" s="170">
        <v>1</v>
      </c>
      <c r="CB843" s="170">
        <v>7</v>
      </c>
      <c r="CZ843" s="146">
        <v>0</v>
      </c>
    </row>
    <row r="844" spans="1:104">
      <c r="A844" s="177"/>
      <c r="B844" s="179"/>
      <c r="C844" s="295" t="s">
        <v>827</v>
      </c>
      <c r="D844" s="296"/>
      <c r="E844" s="180">
        <v>2</v>
      </c>
      <c r="F844" s="181"/>
      <c r="G844" s="182"/>
      <c r="M844" s="178" t="s">
        <v>827</v>
      </c>
      <c r="O844" s="170"/>
    </row>
    <row r="845" spans="1:104">
      <c r="A845" s="171">
        <v>138</v>
      </c>
      <c r="B845" s="172" t="s">
        <v>828</v>
      </c>
      <c r="C845" s="173" t="s">
        <v>829</v>
      </c>
      <c r="D845" s="174" t="s">
        <v>117</v>
      </c>
      <c r="E845" s="175">
        <v>2</v>
      </c>
      <c r="F845" s="175">
        <v>0</v>
      </c>
      <c r="G845" s="176">
        <f>E845*F845</f>
        <v>0</v>
      </c>
      <c r="O845" s="170">
        <v>2</v>
      </c>
      <c r="AA845" s="146">
        <v>1</v>
      </c>
      <c r="AB845" s="146">
        <v>7</v>
      </c>
      <c r="AC845" s="146">
        <v>7</v>
      </c>
      <c r="AZ845" s="146">
        <v>2</v>
      </c>
      <c r="BA845" s="146">
        <f>IF(AZ845=1,G845,0)</f>
        <v>0</v>
      </c>
      <c r="BB845" s="146">
        <f>IF(AZ845=2,G845,0)</f>
        <v>0</v>
      </c>
      <c r="BC845" s="146">
        <f>IF(AZ845=3,G845,0)</f>
        <v>0</v>
      </c>
      <c r="BD845" s="146">
        <f>IF(AZ845=4,G845,0)</f>
        <v>0</v>
      </c>
      <c r="BE845" s="146">
        <f>IF(AZ845=5,G845,0)</f>
        <v>0</v>
      </c>
      <c r="CA845" s="170">
        <v>1</v>
      </c>
      <c r="CB845" s="170">
        <v>7</v>
      </c>
      <c r="CZ845" s="146">
        <v>0</v>
      </c>
    </row>
    <row r="846" spans="1:104">
      <c r="A846" s="177"/>
      <c r="B846" s="179"/>
      <c r="C846" s="295" t="s">
        <v>830</v>
      </c>
      <c r="D846" s="296"/>
      <c r="E846" s="180">
        <v>2</v>
      </c>
      <c r="F846" s="181"/>
      <c r="G846" s="182"/>
      <c r="M846" s="178" t="s">
        <v>830</v>
      </c>
      <c r="O846" s="170"/>
    </row>
    <row r="847" spans="1:104">
      <c r="A847" s="171">
        <v>139</v>
      </c>
      <c r="B847" s="172" t="s">
        <v>831</v>
      </c>
      <c r="C847" s="173" t="s">
        <v>832</v>
      </c>
      <c r="D847" s="174" t="s">
        <v>117</v>
      </c>
      <c r="E847" s="175">
        <v>2</v>
      </c>
      <c r="F847" s="175">
        <v>0</v>
      </c>
      <c r="G847" s="176">
        <f>E847*F847</f>
        <v>0</v>
      </c>
      <c r="O847" s="170">
        <v>2</v>
      </c>
      <c r="AA847" s="146">
        <v>1</v>
      </c>
      <c r="AB847" s="146">
        <v>7</v>
      </c>
      <c r="AC847" s="146">
        <v>7</v>
      </c>
      <c r="AZ847" s="146">
        <v>2</v>
      </c>
      <c r="BA847" s="146">
        <f>IF(AZ847=1,G847,0)</f>
        <v>0</v>
      </c>
      <c r="BB847" s="146">
        <f>IF(AZ847=2,G847,0)</f>
        <v>0</v>
      </c>
      <c r="BC847" s="146">
        <f>IF(AZ847=3,G847,0)</f>
        <v>0</v>
      </c>
      <c r="BD847" s="146">
        <f>IF(AZ847=4,G847,0)</f>
        <v>0</v>
      </c>
      <c r="BE847" s="146">
        <f>IF(AZ847=5,G847,0)</f>
        <v>0</v>
      </c>
      <c r="CA847" s="170">
        <v>1</v>
      </c>
      <c r="CB847" s="170">
        <v>7</v>
      </c>
      <c r="CZ847" s="146">
        <v>0</v>
      </c>
    </row>
    <row r="848" spans="1:104">
      <c r="A848" s="177"/>
      <c r="B848" s="179"/>
      <c r="C848" s="295" t="s">
        <v>833</v>
      </c>
      <c r="D848" s="296"/>
      <c r="E848" s="180">
        <v>0</v>
      </c>
      <c r="F848" s="181"/>
      <c r="G848" s="182"/>
      <c r="M848" s="178" t="s">
        <v>833</v>
      </c>
      <c r="O848" s="170"/>
    </row>
    <row r="849" spans="1:104">
      <c r="A849" s="177"/>
      <c r="B849" s="179"/>
      <c r="C849" s="295" t="s">
        <v>834</v>
      </c>
      <c r="D849" s="296"/>
      <c r="E849" s="180">
        <v>2</v>
      </c>
      <c r="F849" s="181"/>
      <c r="G849" s="182"/>
      <c r="M849" s="178" t="s">
        <v>834</v>
      </c>
      <c r="O849" s="170"/>
    </row>
    <row r="850" spans="1:104">
      <c r="A850" s="171">
        <v>140</v>
      </c>
      <c r="B850" s="172" t="s">
        <v>835</v>
      </c>
      <c r="C850" s="173" t="s">
        <v>836</v>
      </c>
      <c r="D850" s="174" t="s">
        <v>137</v>
      </c>
      <c r="E850" s="175">
        <v>2</v>
      </c>
      <c r="F850" s="175">
        <v>0</v>
      </c>
      <c r="G850" s="176">
        <f>E850*F850</f>
        <v>0</v>
      </c>
      <c r="O850" s="170">
        <v>2</v>
      </c>
      <c r="AA850" s="146">
        <v>1</v>
      </c>
      <c r="AB850" s="146">
        <v>7</v>
      </c>
      <c r="AC850" s="146">
        <v>7</v>
      </c>
      <c r="AZ850" s="146">
        <v>2</v>
      </c>
      <c r="BA850" s="146">
        <f>IF(AZ850=1,G850,0)</f>
        <v>0</v>
      </c>
      <c r="BB850" s="146">
        <f>IF(AZ850=2,G850,0)</f>
        <v>0</v>
      </c>
      <c r="BC850" s="146">
        <f>IF(AZ850=3,G850,0)</f>
        <v>0</v>
      </c>
      <c r="BD850" s="146">
        <f>IF(AZ850=4,G850,0)</f>
        <v>0</v>
      </c>
      <c r="BE850" s="146">
        <f>IF(AZ850=5,G850,0)</f>
        <v>0</v>
      </c>
      <c r="CA850" s="170">
        <v>1</v>
      </c>
      <c r="CB850" s="170">
        <v>7</v>
      </c>
      <c r="CZ850" s="146">
        <v>0</v>
      </c>
    </row>
    <row r="851" spans="1:104">
      <c r="A851" s="177"/>
      <c r="B851" s="179"/>
      <c r="C851" s="295" t="s">
        <v>830</v>
      </c>
      <c r="D851" s="296"/>
      <c r="E851" s="180">
        <v>2</v>
      </c>
      <c r="F851" s="181"/>
      <c r="G851" s="182"/>
      <c r="M851" s="178" t="s">
        <v>830</v>
      </c>
      <c r="O851" s="170"/>
    </row>
    <row r="852" spans="1:104">
      <c r="A852" s="171">
        <v>141</v>
      </c>
      <c r="B852" s="172" t="s">
        <v>837</v>
      </c>
      <c r="C852" s="173" t="s">
        <v>838</v>
      </c>
      <c r="D852" s="174" t="s">
        <v>62</v>
      </c>
      <c r="E852" s="175">
        <v>0</v>
      </c>
      <c r="F852" s="175">
        <v>0</v>
      </c>
      <c r="G852" s="176">
        <f>E852*F852</f>
        <v>0</v>
      </c>
      <c r="O852" s="170">
        <v>2</v>
      </c>
      <c r="AA852" s="146">
        <v>7</v>
      </c>
      <c r="AB852" s="146">
        <v>1002</v>
      </c>
      <c r="AC852" s="146">
        <v>5</v>
      </c>
      <c r="AZ852" s="146">
        <v>2</v>
      </c>
      <c r="BA852" s="146">
        <f>IF(AZ852=1,G852,0)</f>
        <v>0</v>
      </c>
      <c r="BB852" s="146">
        <f>IF(AZ852=2,G852,0)</f>
        <v>0</v>
      </c>
      <c r="BC852" s="146">
        <f>IF(AZ852=3,G852,0)</f>
        <v>0</v>
      </c>
      <c r="BD852" s="146">
        <f>IF(AZ852=4,G852,0)</f>
        <v>0</v>
      </c>
      <c r="BE852" s="146">
        <f>IF(AZ852=5,G852,0)</f>
        <v>0</v>
      </c>
      <c r="CA852" s="170">
        <v>7</v>
      </c>
      <c r="CB852" s="170">
        <v>1002</v>
      </c>
      <c r="CZ852" s="146">
        <v>0</v>
      </c>
    </row>
    <row r="853" spans="1:104">
      <c r="A853" s="183"/>
      <c r="B853" s="184" t="s">
        <v>77</v>
      </c>
      <c r="C853" s="185" t="str">
        <f>CONCATENATE(B840," ",C840)</f>
        <v>725 Zařizovací předměty</v>
      </c>
      <c r="D853" s="186"/>
      <c r="E853" s="187"/>
      <c r="F853" s="188"/>
      <c r="G853" s="189">
        <f>SUM(G840:G852)</f>
        <v>0</v>
      </c>
      <c r="O853" s="170">
        <v>4</v>
      </c>
      <c r="BA853" s="190">
        <f>SUM(BA840:BA852)</f>
        <v>0</v>
      </c>
      <c r="BB853" s="190">
        <f>SUM(BB840:BB852)</f>
        <v>0</v>
      </c>
      <c r="BC853" s="190">
        <f>SUM(BC840:BC852)</f>
        <v>0</v>
      </c>
      <c r="BD853" s="190">
        <f>SUM(BD840:BD852)</f>
        <v>0</v>
      </c>
      <c r="BE853" s="190">
        <f>SUM(BE840:BE852)</f>
        <v>0</v>
      </c>
    </row>
    <row r="854" spans="1:104">
      <c r="A854" s="163" t="s">
        <v>73</v>
      </c>
      <c r="B854" s="164" t="s">
        <v>839</v>
      </c>
      <c r="C854" s="165" t="s">
        <v>840</v>
      </c>
      <c r="D854" s="166"/>
      <c r="E854" s="167"/>
      <c r="F854" s="167"/>
      <c r="G854" s="168"/>
      <c r="H854" s="169"/>
      <c r="I854" s="169"/>
      <c r="O854" s="170">
        <v>1</v>
      </c>
    </row>
    <row r="855" spans="1:104">
      <c r="A855" s="171">
        <v>142</v>
      </c>
      <c r="B855" s="172" t="s">
        <v>841</v>
      </c>
      <c r="C855" s="173" t="s">
        <v>842</v>
      </c>
      <c r="D855" s="174" t="s">
        <v>117</v>
      </c>
      <c r="E855" s="175">
        <v>3</v>
      </c>
      <c r="F855" s="175">
        <v>0</v>
      </c>
      <c r="G855" s="176">
        <f>E855*F855</f>
        <v>0</v>
      </c>
      <c r="O855" s="170">
        <v>2</v>
      </c>
      <c r="AA855" s="146">
        <v>1</v>
      </c>
      <c r="AB855" s="146">
        <v>0</v>
      </c>
      <c r="AC855" s="146">
        <v>0</v>
      </c>
      <c r="AZ855" s="146">
        <v>2</v>
      </c>
      <c r="BA855" s="146">
        <f>IF(AZ855=1,G855,0)</f>
        <v>0</v>
      </c>
      <c r="BB855" s="146">
        <f>IF(AZ855=2,G855,0)</f>
        <v>0</v>
      </c>
      <c r="BC855" s="146">
        <f>IF(AZ855=3,G855,0)</f>
        <v>0</v>
      </c>
      <c r="BD855" s="146">
        <f>IF(AZ855=4,G855,0)</f>
        <v>0</v>
      </c>
      <c r="BE855" s="146">
        <f>IF(AZ855=5,G855,0)</f>
        <v>0</v>
      </c>
      <c r="CA855" s="170">
        <v>1</v>
      </c>
      <c r="CB855" s="170">
        <v>0</v>
      </c>
      <c r="CZ855" s="146">
        <v>3.16E-3</v>
      </c>
    </row>
    <row r="856" spans="1:104">
      <c r="A856" s="171">
        <v>143</v>
      </c>
      <c r="B856" s="172" t="s">
        <v>841</v>
      </c>
      <c r="C856" s="173" t="s">
        <v>843</v>
      </c>
      <c r="D856" s="174" t="s">
        <v>117</v>
      </c>
      <c r="E856" s="175">
        <v>1</v>
      </c>
      <c r="F856" s="175">
        <v>0</v>
      </c>
      <c r="G856" s="176">
        <f>E856*F856</f>
        <v>0</v>
      </c>
      <c r="O856" s="170">
        <v>2</v>
      </c>
      <c r="AA856" s="146">
        <v>1</v>
      </c>
      <c r="AB856" s="146">
        <v>0</v>
      </c>
      <c r="AC856" s="146">
        <v>0</v>
      </c>
      <c r="AZ856" s="146">
        <v>2</v>
      </c>
      <c r="BA856" s="146">
        <f>IF(AZ856=1,G856,0)</f>
        <v>0</v>
      </c>
      <c r="BB856" s="146">
        <f>IF(AZ856=2,G856,0)</f>
        <v>0</v>
      </c>
      <c r="BC856" s="146">
        <f>IF(AZ856=3,G856,0)</f>
        <v>0</v>
      </c>
      <c r="BD856" s="146">
        <f>IF(AZ856=4,G856,0)</f>
        <v>0</v>
      </c>
      <c r="BE856" s="146">
        <f>IF(AZ856=5,G856,0)</f>
        <v>0</v>
      </c>
      <c r="CA856" s="170">
        <v>1</v>
      </c>
      <c r="CB856" s="170">
        <v>0</v>
      </c>
      <c r="CZ856" s="146">
        <v>3.2599999999999999E-3</v>
      </c>
    </row>
    <row r="857" spans="1:104">
      <c r="A857" s="171">
        <v>144</v>
      </c>
      <c r="B857" s="172" t="s">
        <v>844</v>
      </c>
      <c r="C857" s="173" t="s">
        <v>845</v>
      </c>
      <c r="D857" s="174" t="s">
        <v>62</v>
      </c>
      <c r="E857" s="175">
        <v>0</v>
      </c>
      <c r="F857" s="175">
        <v>0</v>
      </c>
      <c r="G857" s="176">
        <f>E857*F857</f>
        <v>0</v>
      </c>
      <c r="O857" s="170">
        <v>2</v>
      </c>
      <c r="AA857" s="146">
        <v>7</v>
      </c>
      <c r="AB857" s="146">
        <v>1002</v>
      </c>
      <c r="AC857" s="146">
        <v>5</v>
      </c>
      <c r="AZ857" s="146">
        <v>2</v>
      </c>
      <c r="BA857" s="146">
        <f>IF(AZ857=1,G857,0)</f>
        <v>0</v>
      </c>
      <c r="BB857" s="146">
        <f>IF(AZ857=2,G857,0)</f>
        <v>0</v>
      </c>
      <c r="BC857" s="146">
        <f>IF(AZ857=3,G857,0)</f>
        <v>0</v>
      </c>
      <c r="BD857" s="146">
        <f>IF(AZ857=4,G857,0)</f>
        <v>0</v>
      </c>
      <c r="BE857" s="146">
        <f>IF(AZ857=5,G857,0)</f>
        <v>0</v>
      </c>
      <c r="CA857" s="170">
        <v>7</v>
      </c>
      <c r="CB857" s="170">
        <v>1002</v>
      </c>
      <c r="CZ857" s="146">
        <v>0</v>
      </c>
    </row>
    <row r="858" spans="1:104">
      <c r="A858" s="183"/>
      <c r="B858" s="184" t="s">
        <v>77</v>
      </c>
      <c r="C858" s="185" t="str">
        <f>CONCATENATE(B854," ",C854)</f>
        <v>731 Komín</v>
      </c>
      <c r="D858" s="186"/>
      <c r="E858" s="187"/>
      <c r="F858" s="188"/>
      <c r="G858" s="189">
        <f>SUM(G854:G857)</f>
        <v>0</v>
      </c>
      <c r="O858" s="170">
        <v>4</v>
      </c>
      <c r="BA858" s="190">
        <f>SUM(BA854:BA857)</f>
        <v>0</v>
      </c>
      <c r="BB858" s="190">
        <f>SUM(BB854:BB857)</f>
        <v>0</v>
      </c>
      <c r="BC858" s="190">
        <f>SUM(BC854:BC857)</f>
        <v>0</v>
      </c>
      <c r="BD858" s="190">
        <f>SUM(BD854:BD857)</f>
        <v>0</v>
      </c>
      <c r="BE858" s="190">
        <f>SUM(BE854:BE857)</f>
        <v>0</v>
      </c>
    </row>
    <row r="859" spans="1:104">
      <c r="A859" s="163" t="s">
        <v>73</v>
      </c>
      <c r="B859" s="164" t="s">
        <v>846</v>
      </c>
      <c r="C859" s="165" t="s">
        <v>847</v>
      </c>
      <c r="D859" s="166"/>
      <c r="E859" s="167"/>
      <c r="F859" s="167"/>
      <c r="G859" s="168"/>
      <c r="H859" s="169"/>
      <c r="I859" s="169"/>
      <c r="O859" s="170">
        <v>1</v>
      </c>
    </row>
    <row r="860" spans="1:104">
      <c r="A860" s="171">
        <v>145</v>
      </c>
      <c r="B860" s="172" t="s">
        <v>848</v>
      </c>
      <c r="C860" s="173" t="s">
        <v>849</v>
      </c>
      <c r="D860" s="174" t="s">
        <v>117</v>
      </c>
      <c r="E860" s="175">
        <v>1</v>
      </c>
      <c r="F860" s="175">
        <f>Topení!F46</f>
        <v>0</v>
      </c>
      <c r="G860" s="176">
        <f>E860*F860</f>
        <v>0</v>
      </c>
      <c r="O860" s="170">
        <v>2</v>
      </c>
      <c r="AA860" s="146">
        <v>1</v>
      </c>
      <c r="AB860" s="146">
        <v>7</v>
      </c>
      <c r="AC860" s="146">
        <v>7</v>
      </c>
      <c r="AZ860" s="146">
        <v>2</v>
      </c>
      <c r="BA860" s="146">
        <f>IF(AZ860=1,G860,0)</f>
        <v>0</v>
      </c>
      <c r="BB860" s="146">
        <f>IF(AZ860=2,G860,0)</f>
        <v>0</v>
      </c>
      <c r="BC860" s="146">
        <f>IF(AZ860=3,G860,0)</f>
        <v>0</v>
      </c>
      <c r="BD860" s="146">
        <f>IF(AZ860=4,G860,0)</f>
        <v>0</v>
      </c>
      <c r="BE860" s="146">
        <f>IF(AZ860=5,G860,0)</f>
        <v>0</v>
      </c>
      <c r="CA860" s="170">
        <v>1</v>
      </c>
      <c r="CB860" s="170">
        <v>7</v>
      </c>
      <c r="CZ860" s="146">
        <v>0</v>
      </c>
    </row>
    <row r="861" spans="1:104">
      <c r="A861" s="171">
        <v>146</v>
      </c>
      <c r="B861" s="172" t="s">
        <v>850</v>
      </c>
      <c r="C861" s="173" t="s">
        <v>851</v>
      </c>
      <c r="D861" s="174" t="s">
        <v>62</v>
      </c>
      <c r="E861" s="175">
        <v>0</v>
      </c>
      <c r="F861" s="175">
        <v>0</v>
      </c>
      <c r="G861" s="176">
        <f>E861*F861</f>
        <v>0</v>
      </c>
      <c r="O861" s="170">
        <v>2</v>
      </c>
      <c r="AA861" s="146">
        <v>7</v>
      </c>
      <c r="AB861" s="146">
        <v>1002</v>
      </c>
      <c r="AC861" s="146">
        <v>5</v>
      </c>
      <c r="AZ861" s="146">
        <v>2</v>
      </c>
      <c r="BA861" s="146">
        <f>IF(AZ861=1,G861,0)</f>
        <v>0</v>
      </c>
      <c r="BB861" s="146">
        <f>IF(AZ861=2,G861,0)</f>
        <v>0</v>
      </c>
      <c r="BC861" s="146">
        <f>IF(AZ861=3,G861,0)</f>
        <v>0</v>
      </c>
      <c r="BD861" s="146">
        <f>IF(AZ861=4,G861,0)</f>
        <v>0</v>
      </c>
      <c r="BE861" s="146">
        <f>IF(AZ861=5,G861,0)</f>
        <v>0</v>
      </c>
      <c r="CA861" s="170">
        <v>7</v>
      </c>
      <c r="CB861" s="170">
        <v>1002</v>
      </c>
      <c r="CZ861" s="146">
        <v>0</v>
      </c>
    </row>
    <row r="862" spans="1:104">
      <c r="A862" s="183"/>
      <c r="B862" s="184" t="s">
        <v>77</v>
      </c>
      <c r="C862" s="185" t="str">
        <f>CONCATENATE(B859," ",C859)</f>
        <v>735 Vytápění</v>
      </c>
      <c r="D862" s="186"/>
      <c r="E862" s="187"/>
      <c r="F862" s="188"/>
      <c r="G862" s="189">
        <f>SUM(G859:G861)</f>
        <v>0</v>
      </c>
      <c r="O862" s="170">
        <v>4</v>
      </c>
      <c r="BA862" s="190">
        <f>SUM(BA859:BA861)</f>
        <v>0</v>
      </c>
      <c r="BB862" s="190">
        <f>SUM(BB859:BB861)</f>
        <v>0</v>
      </c>
      <c r="BC862" s="190">
        <f>SUM(BC859:BC861)</f>
        <v>0</v>
      </c>
      <c r="BD862" s="190">
        <f>SUM(BD859:BD861)</f>
        <v>0</v>
      </c>
      <c r="BE862" s="190">
        <f>SUM(BE859:BE861)</f>
        <v>0</v>
      </c>
    </row>
    <row r="863" spans="1:104">
      <c r="A863" s="163" t="s">
        <v>73</v>
      </c>
      <c r="B863" s="164" t="s">
        <v>852</v>
      </c>
      <c r="C863" s="165" t="s">
        <v>853</v>
      </c>
      <c r="D863" s="166"/>
      <c r="E863" s="167"/>
      <c r="F863" s="167"/>
      <c r="G863" s="168"/>
      <c r="H863" s="169"/>
      <c r="I863" s="169"/>
      <c r="O863" s="170">
        <v>1</v>
      </c>
    </row>
    <row r="864" spans="1:104">
      <c r="A864" s="171">
        <v>147</v>
      </c>
      <c r="B864" s="172" t="s">
        <v>854</v>
      </c>
      <c r="C864" s="173" t="s">
        <v>855</v>
      </c>
      <c r="D864" s="174" t="s">
        <v>117</v>
      </c>
      <c r="E864" s="175">
        <v>1</v>
      </c>
      <c r="F864" s="175">
        <v>0</v>
      </c>
      <c r="G864" s="176">
        <f>E864*F864</f>
        <v>0</v>
      </c>
      <c r="O864" s="170">
        <v>2</v>
      </c>
      <c r="AA864" s="146">
        <v>1</v>
      </c>
      <c r="AB864" s="146">
        <v>7</v>
      </c>
      <c r="AC864" s="146">
        <v>7</v>
      </c>
      <c r="AZ864" s="146">
        <v>2</v>
      </c>
      <c r="BA864" s="146">
        <f>IF(AZ864=1,G864,0)</f>
        <v>0</v>
      </c>
      <c r="BB864" s="146">
        <f>IF(AZ864=2,G864,0)</f>
        <v>0</v>
      </c>
      <c r="BC864" s="146">
        <f>IF(AZ864=3,G864,0)</f>
        <v>0</v>
      </c>
      <c r="BD864" s="146">
        <f>IF(AZ864=4,G864,0)</f>
        <v>0</v>
      </c>
      <c r="BE864" s="146">
        <f>IF(AZ864=5,G864,0)</f>
        <v>0</v>
      </c>
      <c r="CA864" s="170">
        <v>1</v>
      </c>
      <c r="CB864" s="170">
        <v>7</v>
      </c>
      <c r="CZ864" s="146">
        <v>5.2599999999999999E-3</v>
      </c>
    </row>
    <row r="865" spans="1:104" ht="22.5">
      <c r="A865" s="171">
        <v>148</v>
      </c>
      <c r="B865" s="172" t="s">
        <v>856</v>
      </c>
      <c r="C865" s="173" t="s">
        <v>857</v>
      </c>
      <c r="D865" s="174" t="s">
        <v>130</v>
      </c>
      <c r="E865" s="175">
        <v>11.025</v>
      </c>
      <c r="F865" s="175">
        <v>0</v>
      </c>
      <c r="G865" s="176">
        <f>E865*F865</f>
        <v>0</v>
      </c>
      <c r="O865" s="170">
        <v>2</v>
      </c>
      <c r="AA865" s="146">
        <v>1</v>
      </c>
      <c r="AB865" s="146">
        <v>7</v>
      </c>
      <c r="AC865" s="146">
        <v>7</v>
      </c>
      <c r="AZ865" s="146">
        <v>2</v>
      </c>
      <c r="BA865" s="146">
        <f>IF(AZ865=1,G865,0)</f>
        <v>0</v>
      </c>
      <c r="BB865" s="146">
        <f>IF(AZ865=2,G865,0)</f>
        <v>0</v>
      </c>
      <c r="BC865" s="146">
        <f>IF(AZ865=3,G865,0)</f>
        <v>0</v>
      </c>
      <c r="BD865" s="146">
        <f>IF(AZ865=4,G865,0)</f>
        <v>0</v>
      </c>
      <c r="BE865" s="146">
        <f>IF(AZ865=5,G865,0)</f>
        <v>0</v>
      </c>
      <c r="CA865" s="170">
        <v>1</v>
      </c>
      <c r="CB865" s="170">
        <v>7</v>
      </c>
      <c r="CZ865" s="146">
        <v>5.2599999999999999E-3</v>
      </c>
    </row>
    <row r="866" spans="1:104">
      <c r="A866" s="177"/>
      <c r="B866" s="179"/>
      <c r="C866" s="295" t="s">
        <v>131</v>
      </c>
      <c r="D866" s="296"/>
      <c r="E866" s="180">
        <v>9.4</v>
      </c>
      <c r="F866" s="181"/>
      <c r="G866" s="182"/>
      <c r="M866" s="178" t="s">
        <v>131</v>
      </c>
      <c r="O866" s="170"/>
    </row>
    <row r="867" spans="1:104">
      <c r="A867" s="177"/>
      <c r="B867" s="179"/>
      <c r="C867" s="295" t="s">
        <v>132</v>
      </c>
      <c r="D867" s="296"/>
      <c r="E867" s="180">
        <v>1.625</v>
      </c>
      <c r="F867" s="181"/>
      <c r="G867" s="182"/>
      <c r="M867" s="178" t="s">
        <v>132</v>
      </c>
      <c r="O867" s="170"/>
    </row>
    <row r="868" spans="1:104">
      <c r="A868" s="171">
        <v>149</v>
      </c>
      <c r="B868" s="172" t="s">
        <v>858</v>
      </c>
      <c r="C868" s="173" t="s">
        <v>859</v>
      </c>
      <c r="D868" s="174" t="s">
        <v>144</v>
      </c>
      <c r="E868" s="175">
        <v>4.5</v>
      </c>
      <c r="F868" s="175">
        <v>0</v>
      </c>
      <c r="G868" s="176">
        <f>E868*F868</f>
        <v>0</v>
      </c>
      <c r="O868" s="170">
        <v>2</v>
      </c>
      <c r="AA868" s="146">
        <v>1</v>
      </c>
      <c r="AB868" s="146">
        <v>7</v>
      </c>
      <c r="AC868" s="146">
        <v>7</v>
      </c>
      <c r="AZ868" s="146">
        <v>2</v>
      </c>
      <c r="BA868" s="146">
        <f>IF(AZ868=1,G868,0)</f>
        <v>0</v>
      </c>
      <c r="BB868" s="146">
        <f>IF(AZ868=2,G868,0)</f>
        <v>0</v>
      </c>
      <c r="BC868" s="146">
        <f>IF(AZ868=3,G868,0)</f>
        <v>0</v>
      </c>
      <c r="BD868" s="146">
        <f>IF(AZ868=4,G868,0)</f>
        <v>0</v>
      </c>
      <c r="BE868" s="146">
        <f>IF(AZ868=5,G868,0)</f>
        <v>0</v>
      </c>
      <c r="CA868" s="170">
        <v>1</v>
      </c>
      <c r="CB868" s="170">
        <v>7</v>
      </c>
      <c r="CZ868" s="146">
        <v>0</v>
      </c>
    </row>
    <row r="869" spans="1:104">
      <c r="A869" s="177"/>
      <c r="B869" s="179"/>
      <c r="C869" s="295" t="s">
        <v>860</v>
      </c>
      <c r="D869" s="296"/>
      <c r="E869" s="180">
        <v>4.5</v>
      </c>
      <c r="F869" s="181"/>
      <c r="G869" s="182"/>
      <c r="M869" s="178" t="s">
        <v>860</v>
      </c>
      <c r="O869" s="170"/>
    </row>
    <row r="870" spans="1:104">
      <c r="A870" s="171">
        <v>150</v>
      </c>
      <c r="B870" s="172" t="s">
        <v>861</v>
      </c>
      <c r="C870" s="173" t="s">
        <v>862</v>
      </c>
      <c r="D870" s="174" t="s">
        <v>130</v>
      </c>
      <c r="E870" s="175">
        <v>144.80000000000001</v>
      </c>
      <c r="F870" s="175">
        <v>0</v>
      </c>
      <c r="G870" s="176">
        <f>E870*F870</f>
        <v>0</v>
      </c>
      <c r="O870" s="170">
        <v>2</v>
      </c>
      <c r="AA870" s="146">
        <v>1</v>
      </c>
      <c r="AB870" s="146">
        <v>7</v>
      </c>
      <c r="AC870" s="146">
        <v>7</v>
      </c>
      <c r="AZ870" s="146">
        <v>2</v>
      </c>
      <c r="BA870" s="146">
        <f>IF(AZ870=1,G870,0)</f>
        <v>0</v>
      </c>
      <c r="BB870" s="146">
        <f>IF(AZ870=2,G870,0)</f>
        <v>0</v>
      </c>
      <c r="BC870" s="146">
        <f>IF(AZ870=3,G870,0)</f>
        <v>0</v>
      </c>
      <c r="BD870" s="146">
        <f>IF(AZ870=4,G870,0)</f>
        <v>0</v>
      </c>
      <c r="BE870" s="146">
        <f>IF(AZ870=5,G870,0)</f>
        <v>0</v>
      </c>
      <c r="CA870" s="170">
        <v>1</v>
      </c>
      <c r="CB870" s="170">
        <v>7</v>
      </c>
      <c r="CZ870" s="146">
        <v>0</v>
      </c>
    </row>
    <row r="871" spans="1:104">
      <c r="A871" s="177"/>
      <c r="B871" s="179"/>
      <c r="C871" s="295" t="s">
        <v>671</v>
      </c>
      <c r="D871" s="296"/>
      <c r="E871" s="180">
        <v>144.80000000000001</v>
      </c>
      <c r="F871" s="181"/>
      <c r="G871" s="182"/>
      <c r="M871" s="178" t="s">
        <v>671</v>
      </c>
      <c r="O871" s="170"/>
    </row>
    <row r="872" spans="1:104">
      <c r="A872" s="171">
        <v>151</v>
      </c>
      <c r="B872" s="172" t="s">
        <v>863</v>
      </c>
      <c r="C872" s="173" t="s">
        <v>864</v>
      </c>
      <c r="D872" s="174" t="s">
        <v>144</v>
      </c>
      <c r="E872" s="175">
        <v>194.7</v>
      </c>
      <c r="F872" s="175">
        <v>0</v>
      </c>
      <c r="G872" s="176">
        <f>E872*F872</f>
        <v>0</v>
      </c>
      <c r="O872" s="170">
        <v>2</v>
      </c>
      <c r="AA872" s="146">
        <v>1</v>
      </c>
      <c r="AB872" s="146">
        <v>7</v>
      </c>
      <c r="AC872" s="146">
        <v>7</v>
      </c>
      <c r="AZ872" s="146">
        <v>2</v>
      </c>
      <c r="BA872" s="146">
        <f>IF(AZ872=1,G872,0)</f>
        <v>0</v>
      </c>
      <c r="BB872" s="146">
        <f>IF(AZ872=2,G872,0)</f>
        <v>0</v>
      </c>
      <c r="BC872" s="146">
        <f>IF(AZ872=3,G872,0)</f>
        <v>0</v>
      </c>
      <c r="BD872" s="146">
        <f>IF(AZ872=4,G872,0)</f>
        <v>0</v>
      </c>
      <c r="BE872" s="146">
        <f>IF(AZ872=5,G872,0)</f>
        <v>0</v>
      </c>
      <c r="CA872" s="170">
        <v>1</v>
      </c>
      <c r="CB872" s="170">
        <v>7</v>
      </c>
      <c r="CZ872" s="146">
        <v>1.6000000000000001E-4</v>
      </c>
    </row>
    <row r="873" spans="1:104">
      <c r="A873" s="177"/>
      <c r="B873" s="179"/>
      <c r="C873" s="295" t="s">
        <v>865</v>
      </c>
      <c r="D873" s="296"/>
      <c r="E873" s="180">
        <v>194.7</v>
      </c>
      <c r="F873" s="181"/>
      <c r="G873" s="182"/>
      <c r="M873" s="178" t="s">
        <v>865</v>
      </c>
      <c r="O873" s="170"/>
    </row>
    <row r="874" spans="1:104">
      <c r="A874" s="171">
        <v>152</v>
      </c>
      <c r="B874" s="172" t="s">
        <v>866</v>
      </c>
      <c r="C874" s="173" t="s">
        <v>867</v>
      </c>
      <c r="D874" s="174" t="s">
        <v>130</v>
      </c>
      <c r="E874" s="175">
        <v>131.4</v>
      </c>
      <c r="F874" s="175">
        <v>0</v>
      </c>
      <c r="G874" s="176">
        <f>E874*F874</f>
        <v>0</v>
      </c>
      <c r="O874" s="170">
        <v>2</v>
      </c>
      <c r="AA874" s="146">
        <v>1</v>
      </c>
      <c r="AB874" s="146">
        <v>7</v>
      </c>
      <c r="AC874" s="146">
        <v>7</v>
      </c>
      <c r="AZ874" s="146">
        <v>2</v>
      </c>
      <c r="BA874" s="146">
        <f>IF(AZ874=1,G874,0)</f>
        <v>0</v>
      </c>
      <c r="BB874" s="146">
        <f>IF(AZ874=2,G874,0)</f>
        <v>0</v>
      </c>
      <c r="BC874" s="146">
        <f>IF(AZ874=3,G874,0)</f>
        <v>0</v>
      </c>
      <c r="BD874" s="146">
        <f>IF(AZ874=4,G874,0)</f>
        <v>0</v>
      </c>
      <c r="BE874" s="146">
        <f>IF(AZ874=5,G874,0)</f>
        <v>0</v>
      </c>
      <c r="CA874" s="170">
        <v>1</v>
      </c>
      <c r="CB874" s="170">
        <v>7</v>
      </c>
      <c r="CZ874" s="146">
        <v>1.6000000000000001E-4</v>
      </c>
    </row>
    <row r="875" spans="1:104">
      <c r="A875" s="177"/>
      <c r="B875" s="179"/>
      <c r="C875" s="295" t="s">
        <v>868</v>
      </c>
      <c r="D875" s="296"/>
      <c r="E875" s="180">
        <v>131.4</v>
      </c>
      <c r="F875" s="181"/>
      <c r="G875" s="182"/>
      <c r="M875" s="178" t="s">
        <v>868</v>
      </c>
      <c r="O875" s="170"/>
    </row>
    <row r="876" spans="1:104">
      <c r="A876" s="171">
        <v>153</v>
      </c>
      <c r="B876" s="172" t="s">
        <v>869</v>
      </c>
      <c r="C876" s="173" t="s">
        <v>870</v>
      </c>
      <c r="D876" s="174" t="s">
        <v>62</v>
      </c>
      <c r="E876" s="175">
        <v>0</v>
      </c>
      <c r="F876" s="175">
        <v>0</v>
      </c>
      <c r="G876" s="176">
        <f>E876*F876</f>
        <v>0</v>
      </c>
      <c r="O876" s="170">
        <v>2</v>
      </c>
      <c r="AA876" s="146">
        <v>7</v>
      </c>
      <c r="AB876" s="146">
        <v>1002</v>
      </c>
      <c r="AC876" s="146">
        <v>5</v>
      </c>
      <c r="AZ876" s="146">
        <v>2</v>
      </c>
      <c r="BA876" s="146">
        <f>IF(AZ876=1,G876,0)</f>
        <v>0</v>
      </c>
      <c r="BB876" s="146">
        <f>IF(AZ876=2,G876,0)</f>
        <v>0</v>
      </c>
      <c r="BC876" s="146">
        <f>IF(AZ876=3,G876,0)</f>
        <v>0</v>
      </c>
      <c r="BD876" s="146">
        <f>IF(AZ876=4,G876,0)</f>
        <v>0</v>
      </c>
      <c r="BE876" s="146">
        <f>IF(AZ876=5,G876,0)</f>
        <v>0</v>
      </c>
      <c r="CA876" s="170">
        <v>7</v>
      </c>
      <c r="CB876" s="170">
        <v>1002</v>
      </c>
      <c r="CZ876" s="146">
        <v>0</v>
      </c>
    </row>
    <row r="877" spans="1:104">
      <c r="A877" s="183"/>
      <c r="B877" s="184" t="s">
        <v>77</v>
      </c>
      <c r="C877" s="185" t="str">
        <f>CONCATENATE(B863," ",C863)</f>
        <v>762 Konstrukce tesařské</v>
      </c>
      <c r="D877" s="186"/>
      <c r="E877" s="187"/>
      <c r="F877" s="188"/>
      <c r="G877" s="189">
        <f>SUM(G863:G876)</f>
        <v>0</v>
      </c>
      <c r="O877" s="170">
        <v>4</v>
      </c>
      <c r="BA877" s="190">
        <f>SUM(BA863:BA876)</f>
        <v>0</v>
      </c>
      <c r="BB877" s="190">
        <f>SUM(BB863:BB876)</f>
        <v>0</v>
      </c>
      <c r="BC877" s="190">
        <f>SUM(BC863:BC876)</f>
        <v>0</v>
      </c>
      <c r="BD877" s="190">
        <f>SUM(BD863:BD876)</f>
        <v>0</v>
      </c>
      <c r="BE877" s="190">
        <f>SUM(BE863:BE876)</f>
        <v>0</v>
      </c>
    </row>
    <row r="878" spans="1:104">
      <c r="A878" s="163" t="s">
        <v>73</v>
      </c>
      <c r="B878" s="164" t="s">
        <v>871</v>
      </c>
      <c r="C878" s="165" t="s">
        <v>872</v>
      </c>
      <c r="D878" s="166"/>
      <c r="E878" s="167"/>
      <c r="F878" s="167"/>
      <c r="G878" s="168"/>
      <c r="H878" s="169"/>
      <c r="I878" s="169"/>
      <c r="O878" s="170">
        <v>1</v>
      </c>
    </row>
    <row r="879" spans="1:104">
      <c r="A879" s="171">
        <v>154</v>
      </c>
      <c r="B879" s="172" t="s">
        <v>873</v>
      </c>
      <c r="C879" s="173" t="s">
        <v>874</v>
      </c>
      <c r="D879" s="174" t="s">
        <v>130</v>
      </c>
      <c r="E879" s="175">
        <v>5.3624999999999998</v>
      </c>
      <c r="F879" s="175">
        <v>0</v>
      </c>
      <c r="G879" s="176">
        <f>E879*F879</f>
        <v>0</v>
      </c>
      <c r="O879" s="170">
        <v>2</v>
      </c>
      <c r="AA879" s="146">
        <v>1</v>
      </c>
      <c r="AB879" s="146">
        <v>7</v>
      </c>
      <c r="AC879" s="146">
        <v>7</v>
      </c>
      <c r="AZ879" s="146">
        <v>2</v>
      </c>
      <c r="BA879" s="146">
        <f>IF(AZ879=1,G879,0)</f>
        <v>0</v>
      </c>
      <c r="BB879" s="146">
        <f>IF(AZ879=2,G879,0)</f>
        <v>0</v>
      </c>
      <c r="BC879" s="146">
        <f>IF(AZ879=3,G879,0)</f>
        <v>0</v>
      </c>
      <c r="BD879" s="146">
        <f>IF(AZ879=4,G879,0)</f>
        <v>0</v>
      </c>
      <c r="BE879" s="146">
        <f>IF(AZ879=5,G879,0)</f>
        <v>0</v>
      </c>
      <c r="CA879" s="170">
        <v>1</v>
      </c>
      <c r="CB879" s="170">
        <v>7</v>
      </c>
      <c r="CZ879" s="146">
        <v>0</v>
      </c>
    </row>
    <row r="880" spans="1:104">
      <c r="A880" s="177"/>
      <c r="B880" s="179"/>
      <c r="C880" s="295" t="s">
        <v>875</v>
      </c>
      <c r="D880" s="296"/>
      <c r="E880" s="180">
        <v>0</v>
      </c>
      <c r="F880" s="181"/>
      <c r="G880" s="182"/>
      <c r="M880" s="178" t="s">
        <v>875</v>
      </c>
      <c r="O880" s="170"/>
    </row>
    <row r="881" spans="1:104">
      <c r="A881" s="177"/>
      <c r="B881" s="179"/>
      <c r="C881" s="295" t="s">
        <v>876</v>
      </c>
      <c r="D881" s="296"/>
      <c r="E881" s="180">
        <v>5.3624999999999998</v>
      </c>
      <c r="F881" s="181"/>
      <c r="G881" s="182"/>
      <c r="M881" s="178" t="s">
        <v>876</v>
      </c>
      <c r="O881" s="170"/>
    </row>
    <row r="882" spans="1:104">
      <c r="A882" s="171">
        <v>155</v>
      </c>
      <c r="B882" s="172" t="s">
        <v>877</v>
      </c>
      <c r="C882" s="173" t="s">
        <v>878</v>
      </c>
      <c r="D882" s="174" t="s">
        <v>130</v>
      </c>
      <c r="E882" s="175">
        <v>12.2</v>
      </c>
      <c r="F882" s="175">
        <v>0</v>
      </c>
      <c r="G882" s="176">
        <f>E882*F882</f>
        <v>0</v>
      </c>
      <c r="O882" s="170">
        <v>2</v>
      </c>
      <c r="AA882" s="146">
        <v>1</v>
      </c>
      <c r="AB882" s="146">
        <v>7</v>
      </c>
      <c r="AC882" s="146">
        <v>7</v>
      </c>
      <c r="AZ882" s="146">
        <v>2</v>
      </c>
      <c r="BA882" s="146">
        <f>IF(AZ882=1,G882,0)</f>
        <v>0</v>
      </c>
      <c r="BB882" s="146">
        <f>IF(AZ882=2,G882,0)</f>
        <v>0</v>
      </c>
      <c r="BC882" s="146">
        <f>IF(AZ882=3,G882,0)</f>
        <v>0</v>
      </c>
      <c r="BD882" s="146">
        <f>IF(AZ882=4,G882,0)</f>
        <v>0</v>
      </c>
      <c r="BE882" s="146">
        <f>IF(AZ882=5,G882,0)</f>
        <v>0</v>
      </c>
      <c r="CA882" s="170">
        <v>1</v>
      </c>
      <c r="CB882" s="170">
        <v>7</v>
      </c>
      <c r="CZ882" s="146">
        <v>0</v>
      </c>
    </row>
    <row r="883" spans="1:104">
      <c r="A883" s="177"/>
      <c r="B883" s="179"/>
      <c r="C883" s="295" t="s">
        <v>148</v>
      </c>
      <c r="D883" s="296"/>
      <c r="E883" s="180">
        <v>0</v>
      </c>
      <c r="F883" s="181"/>
      <c r="G883" s="182"/>
      <c r="M883" s="178" t="s">
        <v>148</v>
      </c>
      <c r="O883" s="170"/>
    </row>
    <row r="884" spans="1:104">
      <c r="A884" s="177"/>
      <c r="B884" s="179"/>
      <c r="C884" s="295" t="s">
        <v>879</v>
      </c>
      <c r="D884" s="296"/>
      <c r="E884" s="180">
        <v>3</v>
      </c>
      <c r="F884" s="181"/>
      <c r="G884" s="182"/>
      <c r="M884" s="178" t="s">
        <v>879</v>
      </c>
      <c r="O884" s="170"/>
    </row>
    <row r="885" spans="1:104">
      <c r="A885" s="177"/>
      <c r="B885" s="179"/>
      <c r="C885" s="295" t="s">
        <v>880</v>
      </c>
      <c r="D885" s="296"/>
      <c r="E885" s="180">
        <v>9.1999999999999993</v>
      </c>
      <c r="F885" s="181"/>
      <c r="G885" s="182"/>
      <c r="M885" s="178" t="s">
        <v>880</v>
      </c>
      <c r="O885" s="170"/>
    </row>
    <row r="886" spans="1:104">
      <c r="A886" s="171">
        <v>156</v>
      </c>
      <c r="B886" s="172" t="s">
        <v>881</v>
      </c>
      <c r="C886" s="173" t="s">
        <v>882</v>
      </c>
      <c r="D886" s="174" t="s">
        <v>62</v>
      </c>
      <c r="E886" s="175">
        <v>0</v>
      </c>
      <c r="F886" s="175">
        <v>0</v>
      </c>
      <c r="G886" s="176">
        <f>E886*F886</f>
        <v>0</v>
      </c>
      <c r="O886" s="170">
        <v>2</v>
      </c>
      <c r="AA886" s="146">
        <v>7</v>
      </c>
      <c r="AB886" s="146">
        <v>1002</v>
      </c>
      <c r="AC886" s="146">
        <v>5</v>
      </c>
      <c r="AZ886" s="146">
        <v>2</v>
      </c>
      <c r="BA886" s="146">
        <f>IF(AZ886=1,G886,0)</f>
        <v>0</v>
      </c>
      <c r="BB886" s="146">
        <f>IF(AZ886=2,G886,0)</f>
        <v>0</v>
      </c>
      <c r="BC886" s="146">
        <f>IF(AZ886=3,G886,0)</f>
        <v>0</v>
      </c>
      <c r="BD886" s="146">
        <f>IF(AZ886=4,G886,0)</f>
        <v>0</v>
      </c>
      <c r="BE886" s="146">
        <f>IF(AZ886=5,G886,0)</f>
        <v>0</v>
      </c>
      <c r="CA886" s="170">
        <v>7</v>
      </c>
      <c r="CB886" s="170">
        <v>1002</v>
      </c>
      <c r="CZ886" s="146">
        <v>0</v>
      </c>
    </row>
    <row r="887" spans="1:104">
      <c r="A887" s="183"/>
      <c r="B887" s="184" t="s">
        <v>77</v>
      </c>
      <c r="C887" s="185" t="str">
        <f>CONCATENATE(B878," ",C878)</f>
        <v>763 Dřevostavby</v>
      </c>
      <c r="D887" s="186"/>
      <c r="E887" s="187"/>
      <c r="F887" s="188"/>
      <c r="G887" s="189">
        <f>SUM(G878:G886)</f>
        <v>0</v>
      </c>
      <c r="O887" s="170">
        <v>4</v>
      </c>
      <c r="BA887" s="190">
        <f>SUM(BA878:BA886)</f>
        <v>0</v>
      </c>
      <c r="BB887" s="190">
        <f>SUM(BB878:BB886)</f>
        <v>0</v>
      </c>
      <c r="BC887" s="190">
        <f>SUM(BC878:BC886)</f>
        <v>0</v>
      </c>
      <c r="BD887" s="190">
        <f>SUM(BD878:BD886)</f>
        <v>0</v>
      </c>
      <c r="BE887" s="190">
        <f>SUM(BE878:BE886)</f>
        <v>0</v>
      </c>
    </row>
    <row r="888" spans="1:104">
      <c r="A888" s="163" t="s">
        <v>73</v>
      </c>
      <c r="B888" s="164" t="s">
        <v>883</v>
      </c>
      <c r="C888" s="165" t="s">
        <v>884</v>
      </c>
      <c r="D888" s="166"/>
      <c r="E888" s="167"/>
      <c r="F888" s="167"/>
      <c r="G888" s="168"/>
      <c r="H888" s="169"/>
      <c r="I888" s="169"/>
      <c r="O888" s="170">
        <v>1</v>
      </c>
    </row>
    <row r="889" spans="1:104">
      <c r="A889" s="171">
        <v>157</v>
      </c>
      <c r="B889" s="172" t="s">
        <v>885</v>
      </c>
      <c r="C889" s="173" t="s">
        <v>886</v>
      </c>
      <c r="D889" s="174" t="s">
        <v>137</v>
      </c>
      <c r="E889" s="175">
        <v>60</v>
      </c>
      <c r="F889" s="175">
        <v>0</v>
      </c>
      <c r="G889" s="176">
        <f>E889*F889</f>
        <v>0</v>
      </c>
      <c r="O889" s="170">
        <v>2</v>
      </c>
      <c r="AA889" s="146">
        <v>1</v>
      </c>
      <c r="AB889" s="146">
        <v>7</v>
      </c>
      <c r="AC889" s="146">
        <v>7</v>
      </c>
      <c r="AZ889" s="146">
        <v>2</v>
      </c>
      <c r="BA889" s="146">
        <f>IF(AZ889=1,G889,0)</f>
        <v>0</v>
      </c>
      <c r="BB889" s="146">
        <f>IF(AZ889=2,G889,0)</f>
        <v>0</v>
      </c>
      <c r="BC889" s="146">
        <f>IF(AZ889=3,G889,0)</f>
        <v>0</v>
      </c>
      <c r="BD889" s="146">
        <f>IF(AZ889=4,G889,0)</f>
        <v>0</v>
      </c>
      <c r="BE889" s="146">
        <f>IF(AZ889=5,G889,0)</f>
        <v>0</v>
      </c>
      <c r="CA889" s="170">
        <v>1</v>
      </c>
      <c r="CB889" s="170">
        <v>7</v>
      </c>
      <c r="CZ889" s="146">
        <v>5.0000000000000002E-5</v>
      </c>
    </row>
    <row r="890" spans="1:104">
      <c r="A890" s="177"/>
      <c r="B890" s="179"/>
      <c r="C890" s="295" t="s">
        <v>887</v>
      </c>
      <c r="D890" s="296"/>
      <c r="E890" s="180">
        <v>60</v>
      </c>
      <c r="F890" s="181"/>
      <c r="G890" s="182"/>
      <c r="M890" s="178" t="s">
        <v>887</v>
      </c>
      <c r="O890" s="170"/>
    </row>
    <row r="891" spans="1:104">
      <c r="A891" s="171">
        <v>158</v>
      </c>
      <c r="B891" s="172" t="s">
        <v>888</v>
      </c>
      <c r="C891" s="173" t="s">
        <v>889</v>
      </c>
      <c r="D891" s="174" t="s">
        <v>144</v>
      </c>
      <c r="E891" s="175">
        <v>40</v>
      </c>
      <c r="F891" s="175">
        <v>0</v>
      </c>
      <c r="G891" s="176">
        <f>E891*F891</f>
        <v>0</v>
      </c>
      <c r="O891" s="170">
        <v>2</v>
      </c>
      <c r="AA891" s="146">
        <v>1</v>
      </c>
      <c r="AB891" s="146">
        <v>7</v>
      </c>
      <c r="AC891" s="146">
        <v>7</v>
      </c>
      <c r="AZ891" s="146">
        <v>2</v>
      </c>
      <c r="BA891" s="146">
        <f>IF(AZ891=1,G891,0)</f>
        <v>0</v>
      </c>
      <c r="BB891" s="146">
        <f>IF(AZ891=2,G891,0)</f>
        <v>0</v>
      </c>
      <c r="BC891" s="146">
        <f>IF(AZ891=3,G891,0)</f>
        <v>0</v>
      </c>
      <c r="BD891" s="146">
        <f>IF(AZ891=4,G891,0)</f>
        <v>0</v>
      </c>
      <c r="BE891" s="146">
        <f>IF(AZ891=5,G891,0)</f>
        <v>0</v>
      </c>
      <c r="CA891" s="170">
        <v>1</v>
      </c>
      <c r="CB891" s="170">
        <v>7</v>
      </c>
      <c r="CZ891" s="146">
        <v>0</v>
      </c>
    </row>
    <row r="892" spans="1:104">
      <c r="A892" s="171">
        <v>159</v>
      </c>
      <c r="B892" s="172" t="s">
        <v>890</v>
      </c>
      <c r="C892" s="173" t="s">
        <v>891</v>
      </c>
      <c r="D892" s="174" t="s">
        <v>144</v>
      </c>
      <c r="E892" s="175">
        <v>58.57</v>
      </c>
      <c r="F892" s="175">
        <v>0</v>
      </c>
      <c r="G892" s="176">
        <f>E892*F892</f>
        <v>0</v>
      </c>
      <c r="O892" s="170">
        <v>2</v>
      </c>
      <c r="AA892" s="146">
        <v>1</v>
      </c>
      <c r="AB892" s="146">
        <v>7</v>
      </c>
      <c r="AC892" s="146">
        <v>7</v>
      </c>
      <c r="AZ892" s="146">
        <v>2</v>
      </c>
      <c r="BA892" s="146">
        <f>IF(AZ892=1,G892,0)</f>
        <v>0</v>
      </c>
      <c r="BB892" s="146">
        <f>IF(AZ892=2,G892,0)</f>
        <v>0</v>
      </c>
      <c r="BC892" s="146">
        <f>IF(AZ892=3,G892,0)</f>
        <v>0</v>
      </c>
      <c r="BD892" s="146">
        <f>IF(AZ892=4,G892,0)</f>
        <v>0</v>
      </c>
      <c r="BE892" s="146">
        <f>IF(AZ892=5,G892,0)</f>
        <v>0</v>
      </c>
      <c r="CA892" s="170">
        <v>1</v>
      </c>
      <c r="CB892" s="170">
        <v>7</v>
      </c>
      <c r="CZ892" s="146">
        <v>4.0000000000000003E-5</v>
      </c>
    </row>
    <row r="893" spans="1:104">
      <c r="A893" s="177"/>
      <c r="B893" s="179"/>
      <c r="C893" s="295" t="s">
        <v>892</v>
      </c>
      <c r="D893" s="296"/>
      <c r="E893" s="180">
        <v>58.57</v>
      </c>
      <c r="F893" s="181"/>
      <c r="G893" s="182"/>
      <c r="M893" s="178" t="s">
        <v>892</v>
      </c>
      <c r="O893" s="170"/>
    </row>
    <row r="894" spans="1:104" ht="22.5">
      <c r="A894" s="171">
        <v>160</v>
      </c>
      <c r="B894" s="172" t="s">
        <v>893</v>
      </c>
      <c r="C894" s="173" t="s">
        <v>894</v>
      </c>
      <c r="D894" s="174" t="s">
        <v>144</v>
      </c>
      <c r="E894" s="175">
        <v>58.57</v>
      </c>
      <c r="F894" s="175">
        <v>0</v>
      </c>
      <c r="G894" s="176">
        <f>E894*F894</f>
        <v>0</v>
      </c>
      <c r="O894" s="170">
        <v>2</v>
      </c>
      <c r="AA894" s="146">
        <v>1</v>
      </c>
      <c r="AB894" s="146">
        <v>7</v>
      </c>
      <c r="AC894" s="146">
        <v>7</v>
      </c>
      <c r="AZ894" s="146">
        <v>2</v>
      </c>
      <c r="BA894" s="146">
        <f>IF(AZ894=1,G894,0)</f>
        <v>0</v>
      </c>
      <c r="BB894" s="146">
        <f>IF(AZ894=2,G894,0)</f>
        <v>0</v>
      </c>
      <c r="BC894" s="146">
        <f>IF(AZ894=3,G894,0)</f>
        <v>0</v>
      </c>
      <c r="BD894" s="146">
        <f>IF(AZ894=4,G894,0)</f>
        <v>0</v>
      </c>
      <c r="BE894" s="146">
        <f>IF(AZ894=5,G894,0)</f>
        <v>0</v>
      </c>
      <c r="CA894" s="170">
        <v>1</v>
      </c>
      <c r="CB894" s="170">
        <v>7</v>
      </c>
      <c r="CZ894" s="146">
        <v>0</v>
      </c>
    </row>
    <row r="895" spans="1:104">
      <c r="A895" s="177"/>
      <c r="B895" s="179"/>
      <c r="C895" s="295" t="s">
        <v>892</v>
      </c>
      <c r="D895" s="296"/>
      <c r="E895" s="180">
        <v>58.57</v>
      </c>
      <c r="F895" s="181"/>
      <c r="G895" s="182"/>
      <c r="M895" s="178" t="s">
        <v>892</v>
      </c>
      <c r="O895" s="170"/>
    </row>
    <row r="896" spans="1:104">
      <c r="A896" s="171">
        <v>161</v>
      </c>
      <c r="B896" s="172" t="s">
        <v>895</v>
      </c>
      <c r="C896" s="173" t="s">
        <v>896</v>
      </c>
      <c r="D896" s="174" t="s">
        <v>137</v>
      </c>
      <c r="E896" s="175">
        <v>60</v>
      </c>
      <c r="F896" s="175">
        <v>0</v>
      </c>
      <c r="G896" s="176">
        <f>E896*F896</f>
        <v>0</v>
      </c>
      <c r="O896" s="170">
        <v>2</v>
      </c>
      <c r="AA896" s="146">
        <v>1</v>
      </c>
      <c r="AB896" s="146">
        <v>7</v>
      </c>
      <c r="AC896" s="146">
        <v>7</v>
      </c>
      <c r="AZ896" s="146">
        <v>2</v>
      </c>
      <c r="BA896" s="146">
        <f>IF(AZ896=1,G896,0)</f>
        <v>0</v>
      </c>
      <c r="BB896" s="146">
        <f>IF(AZ896=2,G896,0)</f>
        <v>0</v>
      </c>
      <c r="BC896" s="146">
        <f>IF(AZ896=3,G896,0)</f>
        <v>0</v>
      </c>
      <c r="BD896" s="146">
        <f>IF(AZ896=4,G896,0)</f>
        <v>0</v>
      </c>
      <c r="BE896" s="146">
        <f>IF(AZ896=5,G896,0)</f>
        <v>0</v>
      </c>
      <c r="CA896" s="170">
        <v>1</v>
      </c>
      <c r="CB896" s="170">
        <v>7</v>
      </c>
      <c r="CZ896" s="146">
        <v>0</v>
      </c>
    </row>
    <row r="897" spans="1:104">
      <c r="A897" s="177"/>
      <c r="B897" s="179"/>
      <c r="C897" s="295" t="s">
        <v>897</v>
      </c>
      <c r="D897" s="296"/>
      <c r="E897" s="180">
        <v>60</v>
      </c>
      <c r="F897" s="181"/>
      <c r="G897" s="182"/>
      <c r="M897" s="178" t="s">
        <v>897</v>
      </c>
      <c r="O897" s="170"/>
    </row>
    <row r="898" spans="1:104">
      <c r="A898" s="171">
        <v>162</v>
      </c>
      <c r="B898" s="172" t="s">
        <v>898</v>
      </c>
      <c r="C898" s="173" t="s">
        <v>899</v>
      </c>
      <c r="D898" s="174" t="s">
        <v>137</v>
      </c>
      <c r="E898" s="175">
        <v>2</v>
      </c>
      <c r="F898" s="175">
        <v>0</v>
      </c>
      <c r="G898" s="176">
        <f>E898*F898</f>
        <v>0</v>
      </c>
      <c r="O898" s="170">
        <v>2</v>
      </c>
      <c r="AA898" s="146">
        <v>1</v>
      </c>
      <c r="AB898" s="146">
        <v>7</v>
      </c>
      <c r="AC898" s="146">
        <v>7</v>
      </c>
      <c r="AZ898" s="146">
        <v>2</v>
      </c>
      <c r="BA898" s="146">
        <f>IF(AZ898=1,G898,0)</f>
        <v>0</v>
      </c>
      <c r="BB898" s="146">
        <f>IF(AZ898=2,G898,0)</f>
        <v>0</v>
      </c>
      <c r="BC898" s="146">
        <f>IF(AZ898=3,G898,0)</f>
        <v>0</v>
      </c>
      <c r="BD898" s="146">
        <f>IF(AZ898=4,G898,0)</f>
        <v>0</v>
      </c>
      <c r="BE898" s="146">
        <f>IF(AZ898=5,G898,0)</f>
        <v>0</v>
      </c>
      <c r="CA898" s="170">
        <v>1</v>
      </c>
      <c r="CB898" s="170">
        <v>7</v>
      </c>
      <c r="CZ898" s="146">
        <v>2.3109999999999999E-2</v>
      </c>
    </row>
    <row r="899" spans="1:104">
      <c r="A899" s="177"/>
      <c r="B899" s="179"/>
      <c r="C899" s="295" t="s">
        <v>900</v>
      </c>
      <c r="D899" s="296"/>
      <c r="E899" s="180">
        <v>2</v>
      </c>
      <c r="F899" s="181"/>
      <c r="G899" s="182"/>
      <c r="M899" s="178" t="s">
        <v>900</v>
      </c>
      <c r="O899" s="170"/>
    </row>
    <row r="900" spans="1:104">
      <c r="A900" s="171">
        <v>163</v>
      </c>
      <c r="B900" s="172" t="s">
        <v>901</v>
      </c>
      <c r="C900" s="173" t="s">
        <v>902</v>
      </c>
      <c r="D900" s="174" t="s">
        <v>137</v>
      </c>
      <c r="E900" s="175">
        <v>2</v>
      </c>
      <c r="F900" s="175">
        <v>0</v>
      </c>
      <c r="G900" s="176">
        <f>E900*F900</f>
        <v>0</v>
      </c>
      <c r="O900" s="170">
        <v>2</v>
      </c>
      <c r="AA900" s="146">
        <v>1</v>
      </c>
      <c r="AB900" s="146">
        <v>7</v>
      </c>
      <c r="AC900" s="146">
        <v>7</v>
      </c>
      <c r="AZ900" s="146">
        <v>2</v>
      </c>
      <c r="BA900" s="146">
        <f>IF(AZ900=1,G900,0)</f>
        <v>0</v>
      </c>
      <c r="BB900" s="146">
        <f>IF(AZ900=2,G900,0)</f>
        <v>0</v>
      </c>
      <c r="BC900" s="146">
        <f>IF(AZ900=3,G900,0)</f>
        <v>0</v>
      </c>
      <c r="BD900" s="146">
        <f>IF(AZ900=4,G900,0)</f>
        <v>0</v>
      </c>
      <c r="BE900" s="146">
        <f>IF(AZ900=5,G900,0)</f>
        <v>0</v>
      </c>
      <c r="CA900" s="170">
        <v>1</v>
      </c>
      <c r="CB900" s="170">
        <v>7</v>
      </c>
      <c r="CZ900" s="146">
        <v>0</v>
      </c>
    </row>
    <row r="901" spans="1:104">
      <c r="A901" s="177"/>
      <c r="B901" s="179"/>
      <c r="C901" s="295" t="s">
        <v>903</v>
      </c>
      <c r="D901" s="296"/>
      <c r="E901" s="180">
        <v>2</v>
      </c>
      <c r="F901" s="181"/>
      <c r="G901" s="182"/>
      <c r="M901" s="178" t="s">
        <v>903</v>
      </c>
      <c r="O901" s="170"/>
    </row>
    <row r="902" spans="1:104">
      <c r="A902" s="171">
        <v>164</v>
      </c>
      <c r="B902" s="172" t="s">
        <v>904</v>
      </c>
      <c r="C902" s="173" t="s">
        <v>905</v>
      </c>
      <c r="D902" s="174" t="s">
        <v>144</v>
      </c>
      <c r="E902" s="175">
        <v>13.2</v>
      </c>
      <c r="F902" s="175">
        <v>0</v>
      </c>
      <c r="G902" s="176">
        <f>E902*F902</f>
        <v>0</v>
      </c>
      <c r="O902" s="170">
        <v>2</v>
      </c>
      <c r="AA902" s="146">
        <v>1</v>
      </c>
      <c r="AB902" s="146">
        <v>7</v>
      </c>
      <c r="AC902" s="146">
        <v>7</v>
      </c>
      <c r="AZ902" s="146">
        <v>2</v>
      </c>
      <c r="BA902" s="146">
        <f>IF(AZ902=1,G902,0)</f>
        <v>0</v>
      </c>
      <c r="BB902" s="146">
        <f>IF(AZ902=2,G902,0)</f>
        <v>0</v>
      </c>
      <c r="BC902" s="146">
        <f>IF(AZ902=3,G902,0)</f>
        <v>0</v>
      </c>
      <c r="BD902" s="146">
        <f>IF(AZ902=4,G902,0)</f>
        <v>0</v>
      </c>
      <c r="BE902" s="146">
        <f>IF(AZ902=5,G902,0)</f>
        <v>0</v>
      </c>
      <c r="CA902" s="170">
        <v>1</v>
      </c>
      <c r="CB902" s="170">
        <v>7</v>
      </c>
      <c r="CZ902" s="146">
        <v>0</v>
      </c>
    </row>
    <row r="903" spans="1:104">
      <c r="A903" s="177"/>
      <c r="B903" s="179"/>
      <c r="C903" s="295" t="s">
        <v>906</v>
      </c>
      <c r="D903" s="296"/>
      <c r="E903" s="180">
        <v>13.2</v>
      </c>
      <c r="F903" s="181"/>
      <c r="G903" s="182"/>
      <c r="M903" s="178" t="s">
        <v>906</v>
      </c>
      <c r="O903" s="170"/>
    </row>
    <row r="904" spans="1:104">
      <c r="A904" s="171">
        <v>165</v>
      </c>
      <c r="B904" s="172" t="s">
        <v>907</v>
      </c>
      <c r="C904" s="173" t="s">
        <v>908</v>
      </c>
      <c r="D904" s="174" t="s">
        <v>144</v>
      </c>
      <c r="E904" s="175">
        <v>12</v>
      </c>
      <c r="F904" s="175">
        <v>0</v>
      </c>
      <c r="G904" s="176">
        <f>E904*F904</f>
        <v>0</v>
      </c>
      <c r="O904" s="170">
        <v>2</v>
      </c>
      <c r="AA904" s="146">
        <v>1</v>
      </c>
      <c r="AB904" s="146">
        <v>7</v>
      </c>
      <c r="AC904" s="146">
        <v>7</v>
      </c>
      <c r="AZ904" s="146">
        <v>2</v>
      </c>
      <c r="BA904" s="146">
        <f>IF(AZ904=1,G904,0)</f>
        <v>0</v>
      </c>
      <c r="BB904" s="146">
        <f>IF(AZ904=2,G904,0)</f>
        <v>0</v>
      </c>
      <c r="BC904" s="146">
        <f>IF(AZ904=3,G904,0)</f>
        <v>0</v>
      </c>
      <c r="BD904" s="146">
        <f>IF(AZ904=4,G904,0)</f>
        <v>0</v>
      </c>
      <c r="BE904" s="146">
        <f>IF(AZ904=5,G904,0)</f>
        <v>0</v>
      </c>
      <c r="CA904" s="170">
        <v>1</v>
      </c>
      <c r="CB904" s="170">
        <v>7</v>
      </c>
      <c r="CZ904" s="146">
        <v>6.0000000000000002E-5</v>
      </c>
    </row>
    <row r="905" spans="1:104">
      <c r="A905" s="171">
        <v>166</v>
      </c>
      <c r="B905" s="172" t="s">
        <v>909</v>
      </c>
      <c r="C905" s="173" t="s">
        <v>910</v>
      </c>
      <c r="D905" s="174" t="s">
        <v>144</v>
      </c>
      <c r="E905" s="175">
        <v>12</v>
      </c>
      <c r="F905" s="175">
        <v>0</v>
      </c>
      <c r="G905" s="176">
        <f>E905*F905</f>
        <v>0</v>
      </c>
      <c r="O905" s="170">
        <v>2</v>
      </c>
      <c r="AA905" s="146">
        <v>1</v>
      </c>
      <c r="AB905" s="146">
        <v>7</v>
      </c>
      <c r="AC905" s="146">
        <v>7</v>
      </c>
      <c r="AZ905" s="146">
        <v>2</v>
      </c>
      <c r="BA905" s="146">
        <f>IF(AZ905=1,G905,0)</f>
        <v>0</v>
      </c>
      <c r="BB905" s="146">
        <f>IF(AZ905=2,G905,0)</f>
        <v>0</v>
      </c>
      <c r="BC905" s="146">
        <f>IF(AZ905=3,G905,0)</f>
        <v>0</v>
      </c>
      <c r="BD905" s="146">
        <f>IF(AZ905=4,G905,0)</f>
        <v>0</v>
      </c>
      <c r="BE905" s="146">
        <f>IF(AZ905=5,G905,0)</f>
        <v>0</v>
      </c>
      <c r="CA905" s="170">
        <v>1</v>
      </c>
      <c r="CB905" s="170">
        <v>7</v>
      </c>
      <c r="CZ905" s="146">
        <v>0</v>
      </c>
    </row>
    <row r="906" spans="1:104">
      <c r="A906" s="177"/>
      <c r="B906" s="179"/>
      <c r="C906" s="295" t="s">
        <v>911</v>
      </c>
      <c r="D906" s="296"/>
      <c r="E906" s="180">
        <v>12</v>
      </c>
      <c r="F906" s="181"/>
      <c r="G906" s="182"/>
      <c r="M906" s="178" t="s">
        <v>911</v>
      </c>
      <c r="O906" s="170"/>
    </row>
    <row r="907" spans="1:104">
      <c r="A907" s="171">
        <v>167</v>
      </c>
      <c r="B907" s="172" t="s">
        <v>912</v>
      </c>
      <c r="C907" s="173" t="s">
        <v>913</v>
      </c>
      <c r="D907" s="174" t="s">
        <v>144</v>
      </c>
      <c r="E907" s="175">
        <v>28.09</v>
      </c>
      <c r="F907" s="175">
        <v>0</v>
      </c>
      <c r="G907" s="176">
        <f>E907*F907</f>
        <v>0</v>
      </c>
      <c r="O907" s="170">
        <v>2</v>
      </c>
      <c r="AA907" s="146">
        <v>1</v>
      </c>
      <c r="AB907" s="146">
        <v>7</v>
      </c>
      <c r="AC907" s="146">
        <v>7</v>
      </c>
      <c r="AZ907" s="146">
        <v>2</v>
      </c>
      <c r="BA907" s="146">
        <f>IF(AZ907=1,G907,0)</f>
        <v>0</v>
      </c>
      <c r="BB907" s="146">
        <f>IF(AZ907=2,G907,0)</f>
        <v>0</v>
      </c>
      <c r="BC907" s="146">
        <f>IF(AZ907=3,G907,0)</f>
        <v>0</v>
      </c>
      <c r="BD907" s="146">
        <f>IF(AZ907=4,G907,0)</f>
        <v>0</v>
      </c>
      <c r="BE907" s="146">
        <f>IF(AZ907=5,G907,0)</f>
        <v>0</v>
      </c>
      <c r="CA907" s="170">
        <v>1</v>
      </c>
      <c r="CB907" s="170">
        <v>7</v>
      </c>
      <c r="CZ907" s="146">
        <v>2.5400000000000002E-3</v>
      </c>
    </row>
    <row r="908" spans="1:104">
      <c r="A908" s="177"/>
      <c r="B908" s="179"/>
      <c r="C908" s="295" t="s">
        <v>432</v>
      </c>
      <c r="D908" s="296"/>
      <c r="E908" s="180">
        <v>1.2</v>
      </c>
      <c r="F908" s="181"/>
      <c r="G908" s="182"/>
      <c r="M908" s="178" t="s">
        <v>432</v>
      </c>
      <c r="O908" s="170"/>
    </row>
    <row r="909" spans="1:104">
      <c r="A909" s="177"/>
      <c r="B909" s="179"/>
      <c r="C909" s="295" t="s">
        <v>433</v>
      </c>
      <c r="D909" s="296"/>
      <c r="E909" s="180">
        <v>2.52</v>
      </c>
      <c r="F909" s="181"/>
      <c r="G909" s="182"/>
      <c r="M909" s="178" t="s">
        <v>433</v>
      </c>
      <c r="O909" s="170"/>
    </row>
    <row r="910" spans="1:104">
      <c r="A910" s="177"/>
      <c r="B910" s="179"/>
      <c r="C910" s="295" t="s">
        <v>434</v>
      </c>
      <c r="D910" s="296"/>
      <c r="E910" s="180">
        <v>1.47</v>
      </c>
      <c r="F910" s="181"/>
      <c r="G910" s="182"/>
      <c r="M910" s="178" t="s">
        <v>434</v>
      </c>
      <c r="O910" s="170"/>
    </row>
    <row r="911" spans="1:104">
      <c r="A911" s="177"/>
      <c r="B911" s="179"/>
      <c r="C911" s="295" t="s">
        <v>435</v>
      </c>
      <c r="D911" s="296"/>
      <c r="E911" s="180">
        <v>1.53</v>
      </c>
      <c r="F911" s="181"/>
      <c r="G911" s="182"/>
      <c r="M911" s="178" t="s">
        <v>435</v>
      </c>
      <c r="O911" s="170"/>
    </row>
    <row r="912" spans="1:104">
      <c r="A912" s="177"/>
      <c r="B912" s="179"/>
      <c r="C912" s="295" t="s">
        <v>436</v>
      </c>
      <c r="D912" s="296"/>
      <c r="E912" s="180">
        <v>1.3</v>
      </c>
      <c r="F912" s="181"/>
      <c r="G912" s="182"/>
      <c r="M912" s="178" t="s">
        <v>436</v>
      </c>
      <c r="O912" s="170"/>
    </row>
    <row r="913" spans="1:104">
      <c r="A913" s="177"/>
      <c r="B913" s="179"/>
      <c r="C913" s="295" t="s">
        <v>437</v>
      </c>
      <c r="D913" s="296"/>
      <c r="E913" s="180">
        <v>2.6</v>
      </c>
      <c r="F913" s="181"/>
      <c r="G913" s="182"/>
      <c r="M913" s="178" t="s">
        <v>437</v>
      </c>
      <c r="O913" s="170"/>
    </row>
    <row r="914" spans="1:104">
      <c r="A914" s="177"/>
      <c r="B914" s="179"/>
      <c r="C914" s="295" t="s">
        <v>438</v>
      </c>
      <c r="D914" s="296"/>
      <c r="E914" s="180">
        <v>2.76</v>
      </c>
      <c r="F914" s="181"/>
      <c r="G914" s="182"/>
      <c r="M914" s="178" t="s">
        <v>438</v>
      </c>
      <c r="O914" s="170"/>
    </row>
    <row r="915" spans="1:104">
      <c r="A915" s="177"/>
      <c r="B915" s="179"/>
      <c r="C915" s="295" t="s">
        <v>439</v>
      </c>
      <c r="D915" s="296"/>
      <c r="E915" s="180">
        <v>1.22</v>
      </c>
      <c r="F915" s="181"/>
      <c r="G915" s="182"/>
      <c r="M915" s="178" t="s">
        <v>439</v>
      </c>
      <c r="O915" s="170"/>
    </row>
    <row r="916" spans="1:104">
      <c r="A916" s="177"/>
      <c r="B916" s="179"/>
      <c r="C916" s="295" t="s">
        <v>440</v>
      </c>
      <c r="D916" s="296"/>
      <c r="E916" s="180">
        <v>2.6</v>
      </c>
      <c r="F916" s="181"/>
      <c r="G916" s="182"/>
      <c r="M916" s="178" t="s">
        <v>440</v>
      </c>
      <c r="O916" s="170"/>
    </row>
    <row r="917" spans="1:104">
      <c r="A917" s="177"/>
      <c r="B917" s="179"/>
      <c r="C917" s="295" t="s">
        <v>441</v>
      </c>
      <c r="D917" s="296"/>
      <c r="E917" s="180">
        <v>1.18</v>
      </c>
      <c r="F917" s="181"/>
      <c r="G917" s="182"/>
      <c r="M917" s="178" t="s">
        <v>441</v>
      </c>
      <c r="O917" s="170"/>
    </row>
    <row r="918" spans="1:104">
      <c r="A918" s="177"/>
      <c r="B918" s="179"/>
      <c r="C918" s="295" t="s">
        <v>442</v>
      </c>
      <c r="D918" s="296"/>
      <c r="E918" s="180">
        <v>3.06</v>
      </c>
      <c r="F918" s="181"/>
      <c r="G918" s="182"/>
      <c r="M918" s="178" t="s">
        <v>442</v>
      </c>
      <c r="O918" s="170"/>
    </row>
    <row r="919" spans="1:104">
      <c r="A919" s="177"/>
      <c r="B919" s="179"/>
      <c r="C919" s="295" t="s">
        <v>443</v>
      </c>
      <c r="D919" s="296"/>
      <c r="E919" s="180">
        <v>6.65</v>
      </c>
      <c r="F919" s="181"/>
      <c r="G919" s="182"/>
      <c r="M919" s="178" t="s">
        <v>443</v>
      </c>
      <c r="O919" s="170"/>
    </row>
    <row r="920" spans="1:104">
      <c r="A920" s="171">
        <v>168</v>
      </c>
      <c r="B920" s="172" t="s">
        <v>914</v>
      </c>
      <c r="C920" s="173" t="s">
        <v>915</v>
      </c>
      <c r="D920" s="174" t="s">
        <v>144</v>
      </c>
      <c r="E920" s="175">
        <v>40</v>
      </c>
      <c r="F920" s="175">
        <v>0</v>
      </c>
      <c r="G920" s="176">
        <f>E920*F920</f>
        <v>0</v>
      </c>
      <c r="O920" s="170">
        <v>2</v>
      </c>
      <c r="AA920" s="146">
        <v>1</v>
      </c>
      <c r="AB920" s="146">
        <v>7</v>
      </c>
      <c r="AC920" s="146">
        <v>7</v>
      </c>
      <c r="AZ920" s="146">
        <v>2</v>
      </c>
      <c r="BA920" s="146">
        <f>IF(AZ920=1,G920,0)</f>
        <v>0</v>
      </c>
      <c r="BB920" s="146">
        <f>IF(AZ920=2,G920,0)</f>
        <v>0</v>
      </c>
      <c r="BC920" s="146">
        <f>IF(AZ920=3,G920,0)</f>
        <v>0</v>
      </c>
      <c r="BD920" s="146">
        <f>IF(AZ920=4,G920,0)</f>
        <v>0</v>
      </c>
      <c r="BE920" s="146">
        <f>IF(AZ920=5,G920,0)</f>
        <v>0</v>
      </c>
      <c r="CA920" s="170">
        <v>1</v>
      </c>
      <c r="CB920" s="170">
        <v>7</v>
      </c>
      <c r="CZ920" s="146">
        <v>3.5699999999999998E-3</v>
      </c>
    </row>
    <row r="921" spans="1:104">
      <c r="A921" s="171">
        <v>169</v>
      </c>
      <c r="B921" s="172" t="s">
        <v>916</v>
      </c>
      <c r="C921" s="173" t="s">
        <v>917</v>
      </c>
      <c r="D921" s="174" t="s">
        <v>144</v>
      </c>
      <c r="E921" s="175">
        <v>40</v>
      </c>
      <c r="F921" s="175">
        <v>0</v>
      </c>
      <c r="G921" s="176">
        <f>E921*F921</f>
        <v>0</v>
      </c>
      <c r="O921" s="170">
        <v>2</v>
      </c>
      <c r="AA921" s="146">
        <v>1</v>
      </c>
      <c r="AB921" s="146">
        <v>7</v>
      </c>
      <c r="AC921" s="146">
        <v>7</v>
      </c>
      <c r="AZ921" s="146">
        <v>2</v>
      </c>
      <c r="BA921" s="146">
        <f>IF(AZ921=1,G921,0)</f>
        <v>0</v>
      </c>
      <c r="BB921" s="146">
        <f>IF(AZ921=2,G921,0)</f>
        <v>0</v>
      </c>
      <c r="BC921" s="146">
        <f>IF(AZ921=3,G921,0)</f>
        <v>0</v>
      </c>
      <c r="BD921" s="146">
        <f>IF(AZ921=4,G921,0)</f>
        <v>0</v>
      </c>
      <c r="BE921" s="146">
        <f>IF(AZ921=5,G921,0)</f>
        <v>0</v>
      </c>
      <c r="CA921" s="170">
        <v>1</v>
      </c>
      <c r="CB921" s="170">
        <v>7</v>
      </c>
      <c r="CZ921" s="146">
        <v>2.5400000000000002E-3</v>
      </c>
    </row>
    <row r="922" spans="1:104">
      <c r="A922" s="171">
        <v>170</v>
      </c>
      <c r="B922" s="172" t="s">
        <v>918</v>
      </c>
      <c r="C922" s="173" t="s">
        <v>919</v>
      </c>
      <c r="D922" s="174" t="s">
        <v>137</v>
      </c>
      <c r="E922" s="175">
        <v>60</v>
      </c>
      <c r="F922" s="175">
        <v>0</v>
      </c>
      <c r="G922" s="176">
        <f>E922*F922</f>
        <v>0</v>
      </c>
      <c r="O922" s="170">
        <v>2</v>
      </c>
      <c r="AA922" s="146">
        <v>3</v>
      </c>
      <c r="AB922" s="146">
        <v>7</v>
      </c>
      <c r="AC922" s="146">
        <v>553522603</v>
      </c>
      <c r="AZ922" s="146">
        <v>2</v>
      </c>
      <c r="BA922" s="146">
        <f>IF(AZ922=1,G922,0)</f>
        <v>0</v>
      </c>
      <c r="BB922" s="146">
        <f>IF(AZ922=2,G922,0)</f>
        <v>0</v>
      </c>
      <c r="BC922" s="146">
        <f>IF(AZ922=3,G922,0)</f>
        <v>0</v>
      </c>
      <c r="BD922" s="146">
        <f>IF(AZ922=4,G922,0)</f>
        <v>0</v>
      </c>
      <c r="BE922" s="146">
        <f>IF(AZ922=5,G922,0)</f>
        <v>0</v>
      </c>
      <c r="CA922" s="170">
        <v>3</v>
      </c>
      <c r="CB922" s="170">
        <v>7</v>
      </c>
      <c r="CZ922" s="146">
        <v>6.6E-4</v>
      </c>
    </row>
    <row r="923" spans="1:104">
      <c r="A923" s="171">
        <v>171</v>
      </c>
      <c r="B923" s="172" t="s">
        <v>920</v>
      </c>
      <c r="C923" s="173" t="s">
        <v>921</v>
      </c>
      <c r="D923" s="174" t="s">
        <v>62</v>
      </c>
      <c r="E923" s="175">
        <v>0</v>
      </c>
      <c r="F923" s="175">
        <v>0</v>
      </c>
      <c r="G923" s="176">
        <f>E923*F923</f>
        <v>0</v>
      </c>
      <c r="O923" s="170">
        <v>2</v>
      </c>
      <c r="AA923" s="146">
        <v>7</v>
      </c>
      <c r="AB923" s="146">
        <v>1002</v>
      </c>
      <c r="AC923" s="146">
        <v>5</v>
      </c>
      <c r="AZ923" s="146">
        <v>2</v>
      </c>
      <c r="BA923" s="146">
        <f>IF(AZ923=1,G923,0)</f>
        <v>0</v>
      </c>
      <c r="BB923" s="146">
        <f>IF(AZ923=2,G923,0)</f>
        <v>0</v>
      </c>
      <c r="BC923" s="146">
        <f>IF(AZ923=3,G923,0)</f>
        <v>0</v>
      </c>
      <c r="BD923" s="146">
        <f>IF(AZ923=4,G923,0)</f>
        <v>0</v>
      </c>
      <c r="BE923" s="146">
        <f>IF(AZ923=5,G923,0)</f>
        <v>0</v>
      </c>
      <c r="CA923" s="170">
        <v>7</v>
      </c>
      <c r="CB923" s="170">
        <v>1002</v>
      </c>
      <c r="CZ923" s="146">
        <v>0</v>
      </c>
    </row>
    <row r="924" spans="1:104">
      <c r="A924" s="183"/>
      <c r="B924" s="184" t="s">
        <v>77</v>
      </c>
      <c r="C924" s="185" t="str">
        <f>CONCATENATE(B888," ",C888)</f>
        <v>764 Konstrukce klempířské</v>
      </c>
      <c r="D924" s="186"/>
      <c r="E924" s="187"/>
      <c r="F924" s="188"/>
      <c r="G924" s="189">
        <f>SUM(G888:G923)</f>
        <v>0</v>
      </c>
      <c r="O924" s="170">
        <v>4</v>
      </c>
      <c r="BA924" s="190">
        <f>SUM(BA888:BA923)</f>
        <v>0</v>
      </c>
      <c r="BB924" s="190">
        <f>SUM(BB888:BB923)</f>
        <v>0</v>
      </c>
      <c r="BC924" s="190">
        <f>SUM(BC888:BC923)</f>
        <v>0</v>
      </c>
      <c r="BD924" s="190">
        <f>SUM(BD888:BD923)</f>
        <v>0</v>
      </c>
      <c r="BE924" s="190">
        <f>SUM(BE888:BE923)</f>
        <v>0</v>
      </c>
    </row>
    <row r="925" spans="1:104">
      <c r="A925" s="163" t="s">
        <v>73</v>
      </c>
      <c r="B925" s="164" t="s">
        <v>922</v>
      </c>
      <c r="C925" s="165" t="s">
        <v>923</v>
      </c>
      <c r="D925" s="166"/>
      <c r="E925" s="167"/>
      <c r="F925" s="167"/>
      <c r="G925" s="168"/>
      <c r="H925" s="169"/>
      <c r="I925" s="169"/>
      <c r="O925" s="170">
        <v>1</v>
      </c>
    </row>
    <row r="926" spans="1:104">
      <c r="A926" s="171">
        <v>172</v>
      </c>
      <c r="B926" s="172" t="s">
        <v>924</v>
      </c>
      <c r="C926" s="173" t="s">
        <v>925</v>
      </c>
      <c r="D926" s="174" t="s">
        <v>130</v>
      </c>
      <c r="E926" s="175">
        <v>84.57</v>
      </c>
      <c r="F926" s="175">
        <v>0</v>
      </c>
      <c r="G926" s="176">
        <f>E926*F926</f>
        <v>0</v>
      </c>
      <c r="O926" s="170">
        <v>2</v>
      </c>
      <c r="AA926" s="146">
        <v>1</v>
      </c>
      <c r="AB926" s="146">
        <v>7</v>
      </c>
      <c r="AC926" s="146">
        <v>7</v>
      </c>
      <c r="AZ926" s="146">
        <v>2</v>
      </c>
      <c r="BA926" s="146">
        <f>IF(AZ926=1,G926,0)</f>
        <v>0</v>
      </c>
      <c r="BB926" s="146">
        <f>IF(AZ926=2,G926,0)</f>
        <v>0</v>
      </c>
      <c r="BC926" s="146">
        <f>IF(AZ926=3,G926,0)</f>
        <v>0</v>
      </c>
      <c r="BD926" s="146">
        <f>IF(AZ926=4,G926,0)</f>
        <v>0</v>
      </c>
      <c r="BE926" s="146">
        <f>IF(AZ926=5,G926,0)</f>
        <v>0</v>
      </c>
      <c r="CA926" s="170">
        <v>1</v>
      </c>
      <c r="CB926" s="170">
        <v>7</v>
      </c>
      <c r="CZ926" s="146">
        <v>0</v>
      </c>
    </row>
    <row r="927" spans="1:104">
      <c r="A927" s="177"/>
      <c r="B927" s="179"/>
      <c r="C927" s="295" t="s">
        <v>926</v>
      </c>
      <c r="D927" s="296"/>
      <c r="E927" s="180">
        <v>18</v>
      </c>
      <c r="F927" s="181"/>
      <c r="G927" s="182"/>
      <c r="M927" s="178" t="s">
        <v>926</v>
      </c>
      <c r="O927" s="170"/>
    </row>
    <row r="928" spans="1:104">
      <c r="A928" s="177"/>
      <c r="B928" s="179"/>
      <c r="C928" s="295" t="s">
        <v>927</v>
      </c>
      <c r="D928" s="296"/>
      <c r="E928" s="180">
        <v>8</v>
      </c>
      <c r="F928" s="181"/>
      <c r="G928" s="182"/>
      <c r="M928" s="178" t="s">
        <v>927</v>
      </c>
      <c r="O928" s="170"/>
    </row>
    <row r="929" spans="1:104">
      <c r="A929" s="177"/>
      <c r="B929" s="179"/>
      <c r="C929" s="295" t="s">
        <v>928</v>
      </c>
      <c r="D929" s="296"/>
      <c r="E929" s="180">
        <v>58.57</v>
      </c>
      <c r="F929" s="181"/>
      <c r="G929" s="182"/>
      <c r="M929" s="178" t="s">
        <v>928</v>
      </c>
      <c r="O929" s="170"/>
    </row>
    <row r="930" spans="1:104">
      <c r="A930" s="171">
        <v>173</v>
      </c>
      <c r="B930" s="172" t="s">
        <v>929</v>
      </c>
      <c r="C930" s="173" t="s">
        <v>930</v>
      </c>
      <c r="D930" s="174" t="s">
        <v>130</v>
      </c>
      <c r="E930" s="175">
        <v>84.57</v>
      </c>
      <c r="F930" s="175">
        <v>0</v>
      </c>
      <c r="G930" s="176">
        <f>E930*F930</f>
        <v>0</v>
      </c>
      <c r="O930" s="170">
        <v>2</v>
      </c>
      <c r="AA930" s="146">
        <v>1</v>
      </c>
      <c r="AB930" s="146">
        <v>7</v>
      </c>
      <c r="AC930" s="146">
        <v>7</v>
      </c>
      <c r="AZ930" s="146">
        <v>2</v>
      </c>
      <c r="BA930" s="146">
        <f>IF(AZ930=1,G930,0)</f>
        <v>0</v>
      </c>
      <c r="BB930" s="146">
        <f>IF(AZ930=2,G930,0)</f>
        <v>0</v>
      </c>
      <c r="BC930" s="146">
        <f>IF(AZ930=3,G930,0)</f>
        <v>0</v>
      </c>
      <c r="BD930" s="146">
        <f>IF(AZ930=4,G930,0)</f>
        <v>0</v>
      </c>
      <c r="BE930" s="146">
        <f>IF(AZ930=5,G930,0)</f>
        <v>0</v>
      </c>
      <c r="CA930" s="170">
        <v>1</v>
      </c>
      <c r="CB930" s="170">
        <v>7</v>
      </c>
      <c r="CZ930" s="146">
        <v>0</v>
      </c>
    </row>
    <row r="931" spans="1:104">
      <c r="A931" s="177"/>
      <c r="B931" s="179"/>
      <c r="C931" s="295" t="s">
        <v>926</v>
      </c>
      <c r="D931" s="296"/>
      <c r="E931" s="180">
        <v>18</v>
      </c>
      <c r="F931" s="181"/>
      <c r="G931" s="182"/>
      <c r="M931" s="178" t="s">
        <v>926</v>
      </c>
      <c r="O931" s="170"/>
    </row>
    <row r="932" spans="1:104">
      <c r="A932" s="177"/>
      <c r="B932" s="179"/>
      <c r="C932" s="295" t="s">
        <v>927</v>
      </c>
      <c r="D932" s="296"/>
      <c r="E932" s="180">
        <v>8</v>
      </c>
      <c r="F932" s="181"/>
      <c r="G932" s="182"/>
      <c r="M932" s="178" t="s">
        <v>927</v>
      </c>
      <c r="O932" s="170"/>
    </row>
    <row r="933" spans="1:104">
      <c r="A933" s="177"/>
      <c r="B933" s="179"/>
      <c r="C933" s="295" t="s">
        <v>928</v>
      </c>
      <c r="D933" s="296"/>
      <c r="E933" s="180">
        <v>58.57</v>
      </c>
      <c r="F933" s="181"/>
      <c r="G933" s="182"/>
      <c r="M933" s="178" t="s">
        <v>928</v>
      </c>
      <c r="O933" s="170"/>
    </row>
    <row r="934" spans="1:104">
      <c r="A934" s="171">
        <v>174</v>
      </c>
      <c r="B934" s="172" t="s">
        <v>931</v>
      </c>
      <c r="C934" s="173" t="s">
        <v>932</v>
      </c>
      <c r="D934" s="174" t="s">
        <v>62</v>
      </c>
      <c r="E934" s="175">
        <v>0</v>
      </c>
      <c r="F934" s="175">
        <v>0</v>
      </c>
      <c r="G934" s="176">
        <f>E934*F934</f>
        <v>0</v>
      </c>
      <c r="O934" s="170">
        <v>2</v>
      </c>
      <c r="AA934" s="146">
        <v>7</v>
      </c>
      <c r="AB934" s="146">
        <v>1002</v>
      </c>
      <c r="AC934" s="146">
        <v>5</v>
      </c>
      <c r="AZ934" s="146">
        <v>2</v>
      </c>
      <c r="BA934" s="146">
        <f>IF(AZ934=1,G934,0)</f>
        <v>0</v>
      </c>
      <c r="BB934" s="146">
        <f>IF(AZ934=2,G934,0)</f>
        <v>0</v>
      </c>
      <c r="BC934" s="146">
        <f>IF(AZ934=3,G934,0)</f>
        <v>0</v>
      </c>
      <c r="BD934" s="146">
        <f>IF(AZ934=4,G934,0)</f>
        <v>0</v>
      </c>
      <c r="BE934" s="146">
        <f>IF(AZ934=5,G934,0)</f>
        <v>0</v>
      </c>
      <c r="CA934" s="170">
        <v>7</v>
      </c>
      <c r="CB934" s="170">
        <v>1002</v>
      </c>
      <c r="CZ934" s="146">
        <v>0</v>
      </c>
    </row>
    <row r="935" spans="1:104">
      <c r="A935" s="183"/>
      <c r="B935" s="184" t="s">
        <v>77</v>
      </c>
      <c r="C935" s="185" t="str">
        <f>CONCATENATE(B925," ",C925)</f>
        <v>765 Krytiny tvrdé</v>
      </c>
      <c r="D935" s="186"/>
      <c r="E935" s="187"/>
      <c r="F935" s="188"/>
      <c r="G935" s="189">
        <f>SUM(G925:G934)</f>
        <v>0</v>
      </c>
      <c r="O935" s="170">
        <v>4</v>
      </c>
      <c r="BA935" s="190">
        <f>SUM(BA925:BA934)</f>
        <v>0</v>
      </c>
      <c r="BB935" s="190">
        <f>SUM(BB925:BB934)</f>
        <v>0</v>
      </c>
      <c r="BC935" s="190">
        <f>SUM(BC925:BC934)</f>
        <v>0</v>
      </c>
      <c r="BD935" s="190">
        <f>SUM(BD925:BD934)</f>
        <v>0</v>
      </c>
      <c r="BE935" s="190">
        <f>SUM(BE925:BE934)</f>
        <v>0</v>
      </c>
    </row>
    <row r="936" spans="1:104">
      <c r="A936" s="163" t="s">
        <v>73</v>
      </c>
      <c r="B936" s="164" t="s">
        <v>933</v>
      </c>
      <c r="C936" s="165" t="s">
        <v>934</v>
      </c>
      <c r="D936" s="166"/>
      <c r="E936" s="167"/>
      <c r="F936" s="167"/>
      <c r="G936" s="168"/>
      <c r="H936" s="169"/>
      <c r="I936" s="169"/>
      <c r="O936" s="170">
        <v>1</v>
      </c>
    </row>
    <row r="937" spans="1:104">
      <c r="A937" s="171">
        <v>175</v>
      </c>
      <c r="B937" s="172" t="s">
        <v>935</v>
      </c>
      <c r="C937" s="173" t="s">
        <v>936</v>
      </c>
      <c r="D937" s="174" t="s">
        <v>117</v>
      </c>
      <c r="E937" s="175">
        <v>1</v>
      </c>
      <c r="F937" s="175">
        <v>0</v>
      </c>
      <c r="G937" s="176">
        <f>E937*F937</f>
        <v>0</v>
      </c>
      <c r="O937" s="170">
        <v>2</v>
      </c>
      <c r="AA937" s="146">
        <v>1</v>
      </c>
      <c r="AB937" s="146">
        <v>7</v>
      </c>
      <c r="AC937" s="146">
        <v>7</v>
      </c>
      <c r="AZ937" s="146">
        <v>2</v>
      </c>
      <c r="BA937" s="146">
        <f>IF(AZ937=1,G937,0)</f>
        <v>0</v>
      </c>
      <c r="BB937" s="146">
        <f>IF(AZ937=2,G937,0)</f>
        <v>0</v>
      </c>
      <c r="BC937" s="146">
        <f>IF(AZ937=3,G937,0)</f>
        <v>0</v>
      </c>
      <c r="BD937" s="146">
        <f>IF(AZ937=4,G937,0)</f>
        <v>0</v>
      </c>
      <c r="BE937" s="146">
        <f>IF(AZ937=5,G937,0)</f>
        <v>0</v>
      </c>
      <c r="CA937" s="170">
        <v>1</v>
      </c>
      <c r="CB937" s="170">
        <v>7</v>
      </c>
      <c r="CZ937" s="146">
        <v>0</v>
      </c>
    </row>
    <row r="938" spans="1:104">
      <c r="A938" s="177"/>
      <c r="B938" s="179"/>
      <c r="C938" s="295" t="s">
        <v>937</v>
      </c>
      <c r="D938" s="296"/>
      <c r="E938" s="180">
        <v>1</v>
      </c>
      <c r="F938" s="181"/>
      <c r="G938" s="182"/>
      <c r="M938" s="178" t="s">
        <v>937</v>
      </c>
      <c r="O938" s="170"/>
    </row>
    <row r="939" spans="1:104">
      <c r="A939" s="171">
        <v>176</v>
      </c>
      <c r="B939" s="172" t="s">
        <v>938</v>
      </c>
      <c r="C939" s="173" t="s">
        <v>939</v>
      </c>
      <c r="D939" s="174" t="s">
        <v>137</v>
      </c>
      <c r="E939" s="175">
        <v>18</v>
      </c>
      <c r="F939" s="175">
        <v>0</v>
      </c>
      <c r="G939" s="176">
        <f>E939*F939</f>
        <v>0</v>
      </c>
      <c r="O939" s="170">
        <v>2</v>
      </c>
      <c r="AA939" s="146">
        <v>1</v>
      </c>
      <c r="AB939" s="146">
        <v>7</v>
      </c>
      <c r="AC939" s="146">
        <v>7</v>
      </c>
      <c r="AZ939" s="146">
        <v>2</v>
      </c>
      <c r="BA939" s="146">
        <f>IF(AZ939=1,G939,0)</f>
        <v>0</v>
      </c>
      <c r="BB939" s="146">
        <f>IF(AZ939=2,G939,0)</f>
        <v>0</v>
      </c>
      <c r="BC939" s="146">
        <f>IF(AZ939=3,G939,0)</f>
        <v>0</v>
      </c>
      <c r="BD939" s="146">
        <f>IF(AZ939=4,G939,0)</f>
        <v>0</v>
      </c>
      <c r="BE939" s="146">
        <f>IF(AZ939=5,G939,0)</f>
        <v>0</v>
      </c>
      <c r="CA939" s="170">
        <v>1</v>
      </c>
      <c r="CB939" s="170">
        <v>7</v>
      </c>
      <c r="CZ939" s="146">
        <v>0</v>
      </c>
    </row>
    <row r="940" spans="1:104">
      <c r="A940" s="177"/>
      <c r="B940" s="179"/>
      <c r="C940" s="295" t="s">
        <v>940</v>
      </c>
      <c r="D940" s="296"/>
      <c r="E940" s="180">
        <v>1</v>
      </c>
      <c r="F940" s="181"/>
      <c r="G940" s="182"/>
      <c r="M940" s="178" t="s">
        <v>940</v>
      </c>
      <c r="O940" s="170"/>
    </row>
    <row r="941" spans="1:104">
      <c r="A941" s="177"/>
      <c r="B941" s="179"/>
      <c r="C941" s="295" t="s">
        <v>941</v>
      </c>
      <c r="D941" s="296"/>
      <c r="E941" s="180">
        <v>9</v>
      </c>
      <c r="F941" s="181"/>
      <c r="G941" s="182"/>
      <c r="M941" s="178" t="s">
        <v>941</v>
      </c>
      <c r="O941" s="170"/>
    </row>
    <row r="942" spans="1:104">
      <c r="A942" s="177"/>
      <c r="B942" s="179"/>
      <c r="C942" s="295" t="s">
        <v>942</v>
      </c>
      <c r="D942" s="296"/>
      <c r="E942" s="180">
        <v>8</v>
      </c>
      <c r="F942" s="181"/>
      <c r="G942" s="182"/>
      <c r="M942" s="178" t="s">
        <v>942</v>
      </c>
      <c r="O942" s="170"/>
    </row>
    <row r="943" spans="1:104">
      <c r="A943" s="171">
        <v>177</v>
      </c>
      <c r="B943" s="172" t="s">
        <v>943</v>
      </c>
      <c r="C943" s="173" t="s">
        <v>944</v>
      </c>
      <c r="D943" s="174" t="s">
        <v>137</v>
      </c>
      <c r="E943" s="175">
        <v>1</v>
      </c>
      <c r="F943" s="175">
        <v>0</v>
      </c>
      <c r="G943" s="176">
        <f>E943*F943</f>
        <v>0</v>
      </c>
      <c r="O943" s="170">
        <v>2</v>
      </c>
      <c r="AA943" s="146">
        <v>1</v>
      </c>
      <c r="AB943" s="146">
        <v>7</v>
      </c>
      <c r="AC943" s="146">
        <v>7</v>
      </c>
      <c r="AZ943" s="146">
        <v>2</v>
      </c>
      <c r="BA943" s="146">
        <f>IF(AZ943=1,G943,0)</f>
        <v>0</v>
      </c>
      <c r="BB943" s="146">
        <f>IF(AZ943=2,G943,0)</f>
        <v>0</v>
      </c>
      <c r="BC943" s="146">
        <f>IF(AZ943=3,G943,0)</f>
        <v>0</v>
      </c>
      <c r="BD943" s="146">
        <f>IF(AZ943=4,G943,0)</f>
        <v>0</v>
      </c>
      <c r="BE943" s="146">
        <f>IF(AZ943=5,G943,0)</f>
        <v>0</v>
      </c>
      <c r="CA943" s="170">
        <v>1</v>
      </c>
      <c r="CB943" s="170">
        <v>7</v>
      </c>
      <c r="CZ943" s="146">
        <v>0</v>
      </c>
    </row>
    <row r="944" spans="1:104">
      <c r="A944" s="177"/>
      <c r="B944" s="179"/>
      <c r="C944" s="295" t="s">
        <v>945</v>
      </c>
      <c r="D944" s="296"/>
      <c r="E944" s="180">
        <v>1</v>
      </c>
      <c r="F944" s="181"/>
      <c r="G944" s="182"/>
      <c r="M944" s="178" t="s">
        <v>945</v>
      </c>
      <c r="O944" s="170"/>
    </row>
    <row r="945" spans="1:104">
      <c r="A945" s="171">
        <v>178</v>
      </c>
      <c r="B945" s="172" t="s">
        <v>946</v>
      </c>
      <c r="C945" s="173" t="s">
        <v>947</v>
      </c>
      <c r="D945" s="174" t="s">
        <v>137</v>
      </c>
      <c r="E945" s="175">
        <v>4</v>
      </c>
      <c r="F945" s="175">
        <v>0</v>
      </c>
      <c r="G945" s="176">
        <f>E945*F945</f>
        <v>0</v>
      </c>
      <c r="O945" s="170">
        <v>2</v>
      </c>
      <c r="AA945" s="146">
        <v>1</v>
      </c>
      <c r="AB945" s="146">
        <v>7</v>
      </c>
      <c r="AC945" s="146">
        <v>7</v>
      </c>
      <c r="AZ945" s="146">
        <v>2</v>
      </c>
      <c r="BA945" s="146">
        <f>IF(AZ945=1,G945,0)</f>
        <v>0</v>
      </c>
      <c r="BB945" s="146">
        <f>IF(AZ945=2,G945,0)</f>
        <v>0</v>
      </c>
      <c r="BC945" s="146">
        <f>IF(AZ945=3,G945,0)</f>
        <v>0</v>
      </c>
      <c r="BD945" s="146">
        <f>IF(AZ945=4,G945,0)</f>
        <v>0</v>
      </c>
      <c r="BE945" s="146">
        <f>IF(AZ945=5,G945,0)</f>
        <v>0</v>
      </c>
      <c r="CA945" s="170">
        <v>1</v>
      </c>
      <c r="CB945" s="170">
        <v>7</v>
      </c>
      <c r="CZ945" s="146">
        <v>0</v>
      </c>
    </row>
    <row r="946" spans="1:104">
      <c r="A946" s="177"/>
      <c r="B946" s="179"/>
      <c r="C946" s="295" t="s">
        <v>948</v>
      </c>
      <c r="D946" s="296"/>
      <c r="E946" s="180">
        <v>0</v>
      </c>
      <c r="F946" s="181"/>
      <c r="G946" s="182"/>
      <c r="M946" s="178" t="s">
        <v>948</v>
      </c>
      <c r="O946" s="170"/>
    </row>
    <row r="947" spans="1:104">
      <c r="A947" s="177"/>
      <c r="B947" s="179"/>
      <c r="C947" s="295" t="s">
        <v>949</v>
      </c>
      <c r="D947" s="296"/>
      <c r="E947" s="180">
        <v>1</v>
      </c>
      <c r="F947" s="181"/>
      <c r="G947" s="182"/>
      <c r="M947" s="178" t="s">
        <v>949</v>
      </c>
      <c r="O947" s="170"/>
    </row>
    <row r="948" spans="1:104">
      <c r="A948" s="177"/>
      <c r="B948" s="179"/>
      <c r="C948" s="295" t="s">
        <v>950</v>
      </c>
      <c r="D948" s="296"/>
      <c r="E948" s="180">
        <v>3</v>
      </c>
      <c r="F948" s="181"/>
      <c r="G948" s="182"/>
      <c r="M948" s="178" t="s">
        <v>950</v>
      </c>
      <c r="O948" s="170"/>
    </row>
    <row r="949" spans="1:104">
      <c r="A949" s="171">
        <v>179</v>
      </c>
      <c r="B949" s="172" t="s">
        <v>951</v>
      </c>
      <c r="C949" s="173" t="s">
        <v>952</v>
      </c>
      <c r="D949" s="174" t="s">
        <v>137</v>
      </c>
      <c r="E949" s="175">
        <v>21</v>
      </c>
      <c r="F949" s="175">
        <v>0</v>
      </c>
      <c r="G949" s="176">
        <f>E949*F949</f>
        <v>0</v>
      </c>
      <c r="O949" s="170">
        <v>2</v>
      </c>
      <c r="AA949" s="146">
        <v>1</v>
      </c>
      <c r="AB949" s="146">
        <v>7</v>
      </c>
      <c r="AC949" s="146">
        <v>7</v>
      </c>
      <c r="AZ949" s="146">
        <v>2</v>
      </c>
      <c r="BA949" s="146">
        <f>IF(AZ949=1,G949,0)</f>
        <v>0</v>
      </c>
      <c r="BB949" s="146">
        <f>IF(AZ949=2,G949,0)</f>
        <v>0</v>
      </c>
      <c r="BC949" s="146">
        <f>IF(AZ949=3,G949,0)</f>
        <v>0</v>
      </c>
      <c r="BD949" s="146">
        <f>IF(AZ949=4,G949,0)</f>
        <v>0</v>
      </c>
      <c r="BE949" s="146">
        <f>IF(AZ949=5,G949,0)</f>
        <v>0</v>
      </c>
      <c r="CA949" s="170">
        <v>1</v>
      </c>
      <c r="CB949" s="170">
        <v>7</v>
      </c>
      <c r="CZ949" s="146">
        <v>0</v>
      </c>
    </row>
    <row r="950" spans="1:104">
      <c r="A950" s="171">
        <v>180</v>
      </c>
      <c r="B950" s="172" t="s">
        <v>953</v>
      </c>
      <c r="C950" s="173" t="s">
        <v>954</v>
      </c>
      <c r="D950" s="174" t="s">
        <v>137</v>
      </c>
      <c r="E950" s="175">
        <v>21</v>
      </c>
      <c r="F950" s="175">
        <v>0</v>
      </c>
      <c r="G950" s="176">
        <f>E950*F950</f>
        <v>0</v>
      </c>
      <c r="O950" s="170">
        <v>2</v>
      </c>
      <c r="AA950" s="146">
        <v>1</v>
      </c>
      <c r="AB950" s="146">
        <v>7</v>
      </c>
      <c r="AC950" s="146">
        <v>7</v>
      </c>
      <c r="AZ950" s="146">
        <v>2</v>
      </c>
      <c r="BA950" s="146">
        <f>IF(AZ950=1,G950,0)</f>
        <v>0</v>
      </c>
      <c r="BB950" s="146">
        <f>IF(AZ950=2,G950,0)</f>
        <v>0</v>
      </c>
      <c r="BC950" s="146">
        <f>IF(AZ950=3,G950,0)</f>
        <v>0</v>
      </c>
      <c r="BD950" s="146">
        <f>IF(AZ950=4,G950,0)</f>
        <v>0</v>
      </c>
      <c r="BE950" s="146">
        <f>IF(AZ950=5,G950,0)</f>
        <v>0</v>
      </c>
      <c r="CA950" s="170">
        <v>1</v>
      </c>
      <c r="CB950" s="170">
        <v>7</v>
      </c>
      <c r="CZ950" s="146">
        <v>1.0000000000000001E-5</v>
      </c>
    </row>
    <row r="951" spans="1:104">
      <c r="A951" s="177"/>
      <c r="B951" s="179"/>
      <c r="C951" s="295" t="s">
        <v>955</v>
      </c>
      <c r="D951" s="296"/>
      <c r="E951" s="180">
        <v>1</v>
      </c>
      <c r="F951" s="181"/>
      <c r="G951" s="182"/>
      <c r="M951" s="178" t="s">
        <v>955</v>
      </c>
      <c r="O951" s="170"/>
    </row>
    <row r="952" spans="1:104">
      <c r="A952" s="177"/>
      <c r="B952" s="179"/>
      <c r="C952" s="295" t="s">
        <v>956</v>
      </c>
      <c r="D952" s="296"/>
      <c r="E952" s="180">
        <v>2</v>
      </c>
      <c r="F952" s="181"/>
      <c r="G952" s="182"/>
      <c r="M952" s="178" t="s">
        <v>956</v>
      </c>
      <c r="O952" s="170"/>
    </row>
    <row r="953" spans="1:104">
      <c r="A953" s="177"/>
      <c r="B953" s="179"/>
      <c r="C953" s="295" t="s">
        <v>957</v>
      </c>
      <c r="D953" s="296"/>
      <c r="E953" s="180">
        <v>1</v>
      </c>
      <c r="F953" s="181"/>
      <c r="G953" s="182"/>
      <c r="M953" s="178" t="s">
        <v>957</v>
      </c>
      <c r="O953" s="170"/>
    </row>
    <row r="954" spans="1:104">
      <c r="A954" s="177"/>
      <c r="B954" s="179"/>
      <c r="C954" s="295" t="s">
        <v>958</v>
      </c>
      <c r="D954" s="296"/>
      <c r="E954" s="180">
        <v>1</v>
      </c>
      <c r="F954" s="181"/>
      <c r="G954" s="182"/>
      <c r="M954" s="178" t="s">
        <v>958</v>
      </c>
      <c r="O954" s="170"/>
    </row>
    <row r="955" spans="1:104">
      <c r="A955" s="177"/>
      <c r="B955" s="179"/>
      <c r="C955" s="295" t="s">
        <v>959</v>
      </c>
      <c r="D955" s="296"/>
      <c r="E955" s="180">
        <v>1</v>
      </c>
      <c r="F955" s="181"/>
      <c r="G955" s="182"/>
      <c r="M955" s="178" t="s">
        <v>959</v>
      </c>
      <c r="O955" s="170"/>
    </row>
    <row r="956" spans="1:104">
      <c r="A956" s="177"/>
      <c r="B956" s="179"/>
      <c r="C956" s="295" t="s">
        <v>960</v>
      </c>
      <c r="D956" s="296"/>
      <c r="E956" s="180">
        <v>2</v>
      </c>
      <c r="F956" s="181"/>
      <c r="G956" s="182"/>
      <c r="M956" s="178" t="s">
        <v>960</v>
      </c>
      <c r="O956" s="170"/>
    </row>
    <row r="957" spans="1:104">
      <c r="A957" s="177"/>
      <c r="B957" s="179"/>
      <c r="C957" s="295" t="s">
        <v>961</v>
      </c>
      <c r="D957" s="296"/>
      <c r="E957" s="180">
        <v>2</v>
      </c>
      <c r="F957" s="181"/>
      <c r="G957" s="182"/>
      <c r="M957" s="178" t="s">
        <v>961</v>
      </c>
      <c r="O957" s="170"/>
    </row>
    <row r="958" spans="1:104">
      <c r="A958" s="177"/>
      <c r="B958" s="179"/>
      <c r="C958" s="295" t="s">
        <v>962</v>
      </c>
      <c r="D958" s="296"/>
      <c r="E958" s="180">
        <v>1</v>
      </c>
      <c r="F958" s="181"/>
      <c r="G958" s="182"/>
      <c r="M958" s="178" t="s">
        <v>962</v>
      </c>
      <c r="O958" s="170"/>
    </row>
    <row r="959" spans="1:104">
      <c r="A959" s="177"/>
      <c r="B959" s="179"/>
      <c r="C959" s="295" t="s">
        <v>963</v>
      </c>
      <c r="D959" s="296"/>
      <c r="E959" s="180">
        <v>2</v>
      </c>
      <c r="F959" s="181"/>
      <c r="G959" s="182"/>
      <c r="M959" s="178" t="s">
        <v>963</v>
      </c>
      <c r="O959" s="170"/>
    </row>
    <row r="960" spans="1:104">
      <c r="A960" s="177"/>
      <c r="B960" s="179"/>
      <c r="C960" s="295" t="s">
        <v>964</v>
      </c>
      <c r="D960" s="296"/>
      <c r="E960" s="180">
        <v>1</v>
      </c>
      <c r="F960" s="181"/>
      <c r="G960" s="182"/>
      <c r="M960" s="178" t="s">
        <v>964</v>
      </c>
      <c r="O960" s="170"/>
    </row>
    <row r="961" spans="1:104">
      <c r="A961" s="177"/>
      <c r="B961" s="179"/>
      <c r="C961" s="295" t="s">
        <v>965</v>
      </c>
      <c r="D961" s="296"/>
      <c r="E961" s="180">
        <v>2</v>
      </c>
      <c r="F961" s="181"/>
      <c r="G961" s="182"/>
      <c r="M961" s="178" t="s">
        <v>965</v>
      </c>
      <c r="O961" s="170"/>
    </row>
    <row r="962" spans="1:104">
      <c r="A962" s="177"/>
      <c r="B962" s="179"/>
      <c r="C962" s="295" t="s">
        <v>966</v>
      </c>
      <c r="D962" s="296"/>
      <c r="E962" s="180">
        <v>5</v>
      </c>
      <c r="F962" s="181"/>
      <c r="G962" s="182"/>
      <c r="M962" s="178" t="s">
        <v>966</v>
      </c>
      <c r="O962" s="170"/>
    </row>
    <row r="963" spans="1:104">
      <c r="A963" s="171">
        <v>181</v>
      </c>
      <c r="B963" s="172" t="s">
        <v>967</v>
      </c>
      <c r="C963" s="173" t="s">
        <v>968</v>
      </c>
      <c r="D963" s="174" t="s">
        <v>137</v>
      </c>
      <c r="E963" s="175">
        <v>1</v>
      </c>
      <c r="F963" s="175">
        <v>0</v>
      </c>
      <c r="G963" s="176">
        <f>E963*F963</f>
        <v>0</v>
      </c>
      <c r="O963" s="170">
        <v>2</v>
      </c>
      <c r="AA963" s="146">
        <v>1</v>
      </c>
      <c r="AB963" s="146">
        <v>7</v>
      </c>
      <c r="AC963" s="146">
        <v>7</v>
      </c>
      <c r="AZ963" s="146">
        <v>2</v>
      </c>
      <c r="BA963" s="146">
        <f>IF(AZ963=1,G963,0)</f>
        <v>0</v>
      </c>
      <c r="BB963" s="146">
        <f>IF(AZ963=2,G963,0)</f>
        <v>0</v>
      </c>
      <c r="BC963" s="146">
        <f>IF(AZ963=3,G963,0)</f>
        <v>0</v>
      </c>
      <c r="BD963" s="146">
        <f>IF(AZ963=4,G963,0)</f>
        <v>0</v>
      </c>
      <c r="BE963" s="146">
        <f>IF(AZ963=5,G963,0)</f>
        <v>0</v>
      </c>
      <c r="CA963" s="170">
        <v>1</v>
      </c>
      <c r="CB963" s="170">
        <v>7</v>
      </c>
      <c r="CZ963" s="146">
        <v>0</v>
      </c>
    </row>
    <row r="964" spans="1:104">
      <c r="A964" s="177"/>
      <c r="B964" s="179"/>
      <c r="C964" s="295" t="s">
        <v>969</v>
      </c>
      <c r="D964" s="296"/>
      <c r="E964" s="180">
        <v>1</v>
      </c>
      <c r="F964" s="181"/>
      <c r="G964" s="182"/>
      <c r="M964" s="178" t="s">
        <v>969</v>
      </c>
      <c r="O964" s="170"/>
    </row>
    <row r="965" spans="1:104">
      <c r="A965" s="171">
        <v>182</v>
      </c>
      <c r="B965" s="172" t="s">
        <v>970</v>
      </c>
      <c r="C965" s="173" t="s">
        <v>971</v>
      </c>
      <c r="D965" s="174" t="s">
        <v>137</v>
      </c>
      <c r="E965" s="175">
        <v>4</v>
      </c>
      <c r="F965" s="175">
        <v>0</v>
      </c>
      <c r="G965" s="176">
        <f>E965*F965</f>
        <v>0</v>
      </c>
      <c r="O965" s="170">
        <v>2</v>
      </c>
      <c r="AA965" s="146">
        <v>1</v>
      </c>
      <c r="AB965" s="146">
        <v>7</v>
      </c>
      <c r="AC965" s="146">
        <v>7</v>
      </c>
      <c r="AZ965" s="146">
        <v>2</v>
      </c>
      <c r="BA965" s="146">
        <f>IF(AZ965=1,G965,0)</f>
        <v>0</v>
      </c>
      <c r="BB965" s="146">
        <f>IF(AZ965=2,G965,0)</f>
        <v>0</v>
      </c>
      <c r="BC965" s="146">
        <f>IF(AZ965=3,G965,0)</f>
        <v>0</v>
      </c>
      <c r="BD965" s="146">
        <f>IF(AZ965=4,G965,0)</f>
        <v>0</v>
      </c>
      <c r="BE965" s="146">
        <f>IF(AZ965=5,G965,0)</f>
        <v>0</v>
      </c>
      <c r="CA965" s="170">
        <v>1</v>
      </c>
      <c r="CB965" s="170">
        <v>7</v>
      </c>
      <c r="CZ965" s="146">
        <v>0</v>
      </c>
    </row>
    <row r="966" spans="1:104">
      <c r="A966" s="177"/>
      <c r="B966" s="179"/>
      <c r="C966" s="295" t="s">
        <v>972</v>
      </c>
      <c r="D966" s="296"/>
      <c r="E966" s="180">
        <v>1</v>
      </c>
      <c r="F966" s="181"/>
      <c r="G966" s="182"/>
      <c r="M966" s="178" t="s">
        <v>972</v>
      </c>
      <c r="O966" s="170"/>
    </row>
    <row r="967" spans="1:104">
      <c r="A967" s="177"/>
      <c r="B967" s="179"/>
      <c r="C967" s="295" t="s">
        <v>973</v>
      </c>
      <c r="D967" s="296"/>
      <c r="E967" s="180">
        <v>1</v>
      </c>
      <c r="F967" s="181"/>
      <c r="G967" s="182"/>
      <c r="M967" s="178" t="s">
        <v>973</v>
      </c>
      <c r="O967" s="170"/>
    </row>
    <row r="968" spans="1:104">
      <c r="A968" s="177"/>
      <c r="B968" s="179"/>
      <c r="C968" s="295" t="s">
        <v>585</v>
      </c>
      <c r="D968" s="296"/>
      <c r="E968" s="180">
        <v>1</v>
      </c>
      <c r="F968" s="181"/>
      <c r="G968" s="182"/>
      <c r="M968" s="178" t="s">
        <v>585</v>
      </c>
      <c r="O968" s="170"/>
    </row>
    <row r="969" spans="1:104">
      <c r="A969" s="177"/>
      <c r="B969" s="179"/>
      <c r="C969" s="295" t="s">
        <v>584</v>
      </c>
      <c r="D969" s="296"/>
      <c r="E969" s="180">
        <v>1</v>
      </c>
      <c r="F969" s="181"/>
      <c r="G969" s="182"/>
      <c r="M969" s="178" t="s">
        <v>584</v>
      </c>
      <c r="O969" s="170"/>
    </row>
    <row r="970" spans="1:104">
      <c r="A970" s="171">
        <v>183</v>
      </c>
      <c r="B970" s="172" t="s">
        <v>974</v>
      </c>
      <c r="C970" s="173" t="s">
        <v>975</v>
      </c>
      <c r="D970" s="174" t="s">
        <v>144</v>
      </c>
      <c r="E970" s="175">
        <v>30.899000000000001</v>
      </c>
      <c r="F970" s="175">
        <v>0</v>
      </c>
      <c r="G970" s="176">
        <f>E970*F970</f>
        <v>0</v>
      </c>
      <c r="O970" s="170">
        <v>2</v>
      </c>
      <c r="AA970" s="146">
        <v>3</v>
      </c>
      <c r="AB970" s="146">
        <v>7</v>
      </c>
      <c r="AC970" s="146">
        <v>60775308</v>
      </c>
      <c r="AZ970" s="146">
        <v>2</v>
      </c>
      <c r="BA970" s="146">
        <f>IF(AZ970=1,G970,0)</f>
        <v>0</v>
      </c>
      <c r="BB970" s="146">
        <f>IF(AZ970=2,G970,0)</f>
        <v>0</v>
      </c>
      <c r="BC970" s="146">
        <f>IF(AZ970=3,G970,0)</f>
        <v>0</v>
      </c>
      <c r="BD970" s="146">
        <f>IF(AZ970=4,G970,0)</f>
        <v>0</v>
      </c>
      <c r="BE970" s="146">
        <f>IF(AZ970=5,G970,0)</f>
        <v>0</v>
      </c>
      <c r="CA970" s="170">
        <v>3</v>
      </c>
      <c r="CB970" s="170">
        <v>7</v>
      </c>
      <c r="CZ970" s="146">
        <v>6.28E-3</v>
      </c>
    </row>
    <row r="971" spans="1:104">
      <c r="A971" s="177"/>
      <c r="B971" s="179"/>
      <c r="C971" s="297" t="s">
        <v>107</v>
      </c>
      <c r="D971" s="296"/>
      <c r="E971" s="203">
        <v>0</v>
      </c>
      <c r="F971" s="181"/>
      <c r="G971" s="182"/>
      <c r="M971" s="178" t="s">
        <v>107</v>
      </c>
      <c r="O971" s="170"/>
    </row>
    <row r="972" spans="1:104">
      <c r="A972" s="177"/>
      <c r="B972" s="179"/>
      <c r="C972" s="297" t="s">
        <v>432</v>
      </c>
      <c r="D972" s="296"/>
      <c r="E972" s="203">
        <v>1.2</v>
      </c>
      <c r="F972" s="181"/>
      <c r="G972" s="182"/>
      <c r="M972" s="178" t="s">
        <v>432</v>
      </c>
      <c r="O972" s="170"/>
    </row>
    <row r="973" spans="1:104">
      <c r="A973" s="177"/>
      <c r="B973" s="179"/>
      <c r="C973" s="297" t="s">
        <v>433</v>
      </c>
      <c r="D973" s="296"/>
      <c r="E973" s="203">
        <v>2.52</v>
      </c>
      <c r="F973" s="181"/>
      <c r="G973" s="182"/>
      <c r="M973" s="178" t="s">
        <v>433</v>
      </c>
      <c r="O973" s="170"/>
    </row>
    <row r="974" spans="1:104">
      <c r="A974" s="177"/>
      <c r="B974" s="179"/>
      <c r="C974" s="297" t="s">
        <v>434</v>
      </c>
      <c r="D974" s="296"/>
      <c r="E974" s="203">
        <v>1.47</v>
      </c>
      <c r="F974" s="181"/>
      <c r="G974" s="182"/>
      <c r="M974" s="178" t="s">
        <v>434</v>
      </c>
      <c r="O974" s="170"/>
    </row>
    <row r="975" spans="1:104">
      <c r="A975" s="177"/>
      <c r="B975" s="179"/>
      <c r="C975" s="297" t="s">
        <v>435</v>
      </c>
      <c r="D975" s="296"/>
      <c r="E975" s="203">
        <v>1.53</v>
      </c>
      <c r="F975" s="181"/>
      <c r="G975" s="182"/>
      <c r="M975" s="178" t="s">
        <v>435</v>
      </c>
      <c r="O975" s="170"/>
    </row>
    <row r="976" spans="1:104">
      <c r="A976" s="177"/>
      <c r="B976" s="179"/>
      <c r="C976" s="297" t="s">
        <v>436</v>
      </c>
      <c r="D976" s="296"/>
      <c r="E976" s="203">
        <v>1.3</v>
      </c>
      <c r="F976" s="181"/>
      <c r="G976" s="182"/>
      <c r="M976" s="178" t="s">
        <v>436</v>
      </c>
      <c r="O976" s="170"/>
    </row>
    <row r="977" spans="1:104">
      <c r="A977" s="177"/>
      <c r="B977" s="179"/>
      <c r="C977" s="297" t="s">
        <v>437</v>
      </c>
      <c r="D977" s="296"/>
      <c r="E977" s="203">
        <v>2.6</v>
      </c>
      <c r="F977" s="181"/>
      <c r="G977" s="182"/>
      <c r="M977" s="178" t="s">
        <v>437</v>
      </c>
      <c r="O977" s="170"/>
    </row>
    <row r="978" spans="1:104">
      <c r="A978" s="177"/>
      <c r="B978" s="179"/>
      <c r="C978" s="297" t="s">
        <v>438</v>
      </c>
      <c r="D978" s="296"/>
      <c r="E978" s="203">
        <v>2.76</v>
      </c>
      <c r="F978" s="181"/>
      <c r="G978" s="182"/>
      <c r="M978" s="178" t="s">
        <v>438</v>
      </c>
      <c r="O978" s="170"/>
    </row>
    <row r="979" spans="1:104">
      <c r="A979" s="177"/>
      <c r="B979" s="179"/>
      <c r="C979" s="297" t="s">
        <v>439</v>
      </c>
      <c r="D979" s="296"/>
      <c r="E979" s="203">
        <v>1.22</v>
      </c>
      <c r="F979" s="181"/>
      <c r="G979" s="182"/>
      <c r="M979" s="178" t="s">
        <v>439</v>
      </c>
      <c r="O979" s="170"/>
    </row>
    <row r="980" spans="1:104">
      <c r="A980" s="177"/>
      <c r="B980" s="179"/>
      <c r="C980" s="297" t="s">
        <v>440</v>
      </c>
      <c r="D980" s="296"/>
      <c r="E980" s="203">
        <v>2.6</v>
      </c>
      <c r="F980" s="181"/>
      <c r="G980" s="182"/>
      <c r="M980" s="178" t="s">
        <v>440</v>
      </c>
      <c r="O980" s="170"/>
    </row>
    <row r="981" spans="1:104">
      <c r="A981" s="177"/>
      <c r="B981" s="179"/>
      <c r="C981" s="297" t="s">
        <v>441</v>
      </c>
      <c r="D981" s="296"/>
      <c r="E981" s="203">
        <v>1.18</v>
      </c>
      <c r="F981" s="181"/>
      <c r="G981" s="182"/>
      <c r="M981" s="178" t="s">
        <v>441</v>
      </c>
      <c r="O981" s="170"/>
    </row>
    <row r="982" spans="1:104">
      <c r="A982" s="177"/>
      <c r="B982" s="179"/>
      <c r="C982" s="297" t="s">
        <v>442</v>
      </c>
      <c r="D982" s="296"/>
      <c r="E982" s="203">
        <v>3.06</v>
      </c>
      <c r="F982" s="181"/>
      <c r="G982" s="182"/>
      <c r="M982" s="178" t="s">
        <v>442</v>
      </c>
      <c r="O982" s="170"/>
    </row>
    <row r="983" spans="1:104">
      <c r="A983" s="177"/>
      <c r="B983" s="179"/>
      <c r="C983" s="297" t="s">
        <v>443</v>
      </c>
      <c r="D983" s="296"/>
      <c r="E983" s="203">
        <v>6.65</v>
      </c>
      <c r="F983" s="181"/>
      <c r="G983" s="182"/>
      <c r="M983" s="178" t="s">
        <v>443</v>
      </c>
      <c r="O983" s="170"/>
    </row>
    <row r="984" spans="1:104">
      <c r="A984" s="177"/>
      <c r="B984" s="179"/>
      <c r="C984" s="297" t="s">
        <v>108</v>
      </c>
      <c r="D984" s="296"/>
      <c r="E984" s="203">
        <v>28.089999999999996</v>
      </c>
      <c r="F984" s="181"/>
      <c r="G984" s="182"/>
      <c r="M984" s="178" t="s">
        <v>108</v>
      </c>
      <c r="O984" s="170"/>
    </row>
    <row r="985" spans="1:104">
      <c r="A985" s="177"/>
      <c r="B985" s="179"/>
      <c r="C985" s="295" t="s">
        <v>976</v>
      </c>
      <c r="D985" s="296"/>
      <c r="E985" s="180">
        <v>30.899000000000001</v>
      </c>
      <c r="F985" s="181"/>
      <c r="G985" s="182"/>
      <c r="M985" s="178" t="s">
        <v>976</v>
      </c>
      <c r="O985" s="170"/>
    </row>
    <row r="986" spans="1:104">
      <c r="A986" s="171">
        <v>184</v>
      </c>
      <c r="B986" s="172" t="s">
        <v>977</v>
      </c>
      <c r="C986" s="173" t="s">
        <v>978</v>
      </c>
      <c r="D986" s="174" t="s">
        <v>137</v>
      </c>
      <c r="E986" s="175">
        <v>7</v>
      </c>
      <c r="F986" s="175">
        <v>0</v>
      </c>
      <c r="G986" s="176">
        <f>E986*F986</f>
        <v>0</v>
      </c>
      <c r="O986" s="170">
        <v>2</v>
      </c>
      <c r="AA986" s="146">
        <v>3</v>
      </c>
      <c r="AB986" s="146">
        <v>7</v>
      </c>
      <c r="AC986" s="146">
        <v>61160102</v>
      </c>
      <c r="AZ986" s="146">
        <v>2</v>
      </c>
      <c r="BA986" s="146">
        <f>IF(AZ986=1,G986,0)</f>
        <v>0</v>
      </c>
      <c r="BB986" s="146">
        <f>IF(AZ986=2,G986,0)</f>
        <v>0</v>
      </c>
      <c r="BC986" s="146">
        <f>IF(AZ986=3,G986,0)</f>
        <v>0</v>
      </c>
      <c r="BD986" s="146">
        <f>IF(AZ986=4,G986,0)</f>
        <v>0</v>
      </c>
      <c r="BE986" s="146">
        <f>IF(AZ986=5,G986,0)</f>
        <v>0</v>
      </c>
      <c r="CA986" s="170">
        <v>3</v>
      </c>
      <c r="CB986" s="170">
        <v>7</v>
      </c>
      <c r="CZ986" s="146">
        <v>1.4500000000000001E-2</v>
      </c>
    </row>
    <row r="987" spans="1:104">
      <c r="A987" s="177"/>
      <c r="B987" s="179"/>
      <c r="C987" s="295" t="s">
        <v>979</v>
      </c>
      <c r="D987" s="296"/>
      <c r="E987" s="180">
        <v>0</v>
      </c>
      <c r="F987" s="181"/>
      <c r="G987" s="182"/>
      <c r="M987" s="178" t="s">
        <v>979</v>
      </c>
      <c r="O987" s="170"/>
    </row>
    <row r="988" spans="1:104">
      <c r="A988" s="177"/>
      <c r="B988" s="179"/>
      <c r="C988" s="295" t="s">
        <v>980</v>
      </c>
      <c r="D988" s="296"/>
      <c r="E988" s="180">
        <v>1</v>
      </c>
      <c r="F988" s="181"/>
      <c r="G988" s="182"/>
      <c r="M988" s="178" t="s">
        <v>980</v>
      </c>
      <c r="O988" s="170"/>
    </row>
    <row r="989" spans="1:104">
      <c r="A989" s="177"/>
      <c r="B989" s="179"/>
      <c r="C989" s="295" t="s">
        <v>981</v>
      </c>
      <c r="D989" s="296"/>
      <c r="E989" s="180">
        <v>2</v>
      </c>
      <c r="F989" s="181"/>
      <c r="G989" s="182"/>
      <c r="M989" s="178" t="s">
        <v>981</v>
      </c>
      <c r="O989" s="170"/>
    </row>
    <row r="990" spans="1:104">
      <c r="A990" s="177"/>
      <c r="B990" s="179"/>
      <c r="C990" s="295" t="s">
        <v>982</v>
      </c>
      <c r="D990" s="296"/>
      <c r="E990" s="180">
        <v>1</v>
      </c>
      <c r="F990" s="181"/>
      <c r="G990" s="182"/>
      <c r="M990" s="178" t="s">
        <v>982</v>
      </c>
      <c r="O990" s="170"/>
    </row>
    <row r="991" spans="1:104">
      <c r="A991" s="177"/>
      <c r="B991" s="179"/>
      <c r="C991" s="295" t="s">
        <v>983</v>
      </c>
      <c r="D991" s="296"/>
      <c r="E991" s="180">
        <v>1</v>
      </c>
      <c r="F991" s="181"/>
      <c r="G991" s="182"/>
      <c r="M991" s="178" t="s">
        <v>983</v>
      </c>
      <c r="O991" s="170"/>
    </row>
    <row r="992" spans="1:104">
      <c r="A992" s="177"/>
      <c r="B992" s="179"/>
      <c r="C992" s="295" t="s">
        <v>984</v>
      </c>
      <c r="D992" s="296"/>
      <c r="E992" s="180">
        <v>1</v>
      </c>
      <c r="F992" s="181"/>
      <c r="G992" s="182"/>
      <c r="M992" s="178" t="s">
        <v>984</v>
      </c>
      <c r="O992" s="170"/>
    </row>
    <row r="993" spans="1:104">
      <c r="A993" s="177"/>
      <c r="B993" s="179"/>
      <c r="C993" s="295" t="s">
        <v>985</v>
      </c>
      <c r="D993" s="296"/>
      <c r="E993" s="180">
        <v>0</v>
      </c>
      <c r="F993" s="181"/>
      <c r="G993" s="182"/>
      <c r="M993" s="178" t="s">
        <v>985</v>
      </c>
      <c r="O993" s="170"/>
    </row>
    <row r="994" spans="1:104">
      <c r="A994" s="177"/>
      <c r="B994" s="179"/>
      <c r="C994" s="295" t="s">
        <v>986</v>
      </c>
      <c r="D994" s="296"/>
      <c r="E994" s="180">
        <v>1</v>
      </c>
      <c r="F994" s="181"/>
      <c r="G994" s="182"/>
      <c r="M994" s="178" t="s">
        <v>986</v>
      </c>
      <c r="O994" s="170"/>
    </row>
    <row r="995" spans="1:104">
      <c r="A995" s="171">
        <v>185</v>
      </c>
      <c r="B995" s="172" t="s">
        <v>987</v>
      </c>
      <c r="C995" s="173" t="s">
        <v>988</v>
      </c>
      <c r="D995" s="174" t="s">
        <v>137</v>
      </c>
      <c r="E995" s="175">
        <v>10</v>
      </c>
      <c r="F995" s="175">
        <v>0</v>
      </c>
      <c r="G995" s="176">
        <f>E995*F995</f>
        <v>0</v>
      </c>
      <c r="O995" s="170">
        <v>2</v>
      </c>
      <c r="AA995" s="146">
        <v>3</v>
      </c>
      <c r="AB995" s="146">
        <v>7</v>
      </c>
      <c r="AC995" s="146">
        <v>61160186</v>
      </c>
      <c r="AZ995" s="146">
        <v>2</v>
      </c>
      <c r="BA995" s="146">
        <f>IF(AZ995=1,G995,0)</f>
        <v>0</v>
      </c>
      <c r="BB995" s="146">
        <f>IF(AZ995=2,G995,0)</f>
        <v>0</v>
      </c>
      <c r="BC995" s="146">
        <f>IF(AZ995=3,G995,0)</f>
        <v>0</v>
      </c>
      <c r="BD995" s="146">
        <f>IF(AZ995=4,G995,0)</f>
        <v>0</v>
      </c>
      <c r="BE995" s="146">
        <f>IF(AZ995=5,G995,0)</f>
        <v>0</v>
      </c>
      <c r="CA995" s="170">
        <v>3</v>
      </c>
      <c r="CB995" s="170">
        <v>7</v>
      </c>
      <c r="CZ995" s="146">
        <v>1.6E-2</v>
      </c>
    </row>
    <row r="996" spans="1:104">
      <c r="A996" s="177"/>
      <c r="B996" s="179"/>
      <c r="C996" s="295" t="s">
        <v>989</v>
      </c>
      <c r="D996" s="296"/>
      <c r="E996" s="180">
        <v>1</v>
      </c>
      <c r="F996" s="181"/>
      <c r="G996" s="182"/>
      <c r="M996" s="178" t="s">
        <v>989</v>
      </c>
      <c r="O996" s="170"/>
    </row>
    <row r="997" spans="1:104">
      <c r="A997" s="177"/>
      <c r="B997" s="179"/>
      <c r="C997" s="295" t="s">
        <v>990</v>
      </c>
      <c r="D997" s="296"/>
      <c r="E997" s="180">
        <v>1</v>
      </c>
      <c r="F997" s="181"/>
      <c r="G997" s="182"/>
      <c r="M997" s="178" t="s">
        <v>990</v>
      </c>
      <c r="O997" s="170"/>
    </row>
    <row r="998" spans="1:104">
      <c r="A998" s="177"/>
      <c r="B998" s="179"/>
      <c r="C998" s="295" t="s">
        <v>991</v>
      </c>
      <c r="D998" s="296"/>
      <c r="E998" s="180">
        <v>1</v>
      </c>
      <c r="F998" s="181"/>
      <c r="G998" s="182"/>
      <c r="M998" s="178" t="s">
        <v>991</v>
      </c>
      <c r="O998" s="170"/>
    </row>
    <row r="999" spans="1:104">
      <c r="A999" s="177"/>
      <c r="B999" s="179"/>
      <c r="C999" s="295" t="s">
        <v>992</v>
      </c>
      <c r="D999" s="296"/>
      <c r="E999" s="180">
        <v>1</v>
      </c>
      <c r="F999" s="181"/>
      <c r="G999" s="182"/>
      <c r="M999" s="178" t="s">
        <v>992</v>
      </c>
      <c r="O999" s="170"/>
    </row>
    <row r="1000" spans="1:104">
      <c r="A1000" s="177"/>
      <c r="B1000" s="179"/>
      <c r="C1000" s="295" t="s">
        <v>993</v>
      </c>
      <c r="D1000" s="296"/>
      <c r="E1000" s="180">
        <v>1</v>
      </c>
      <c r="F1000" s="181"/>
      <c r="G1000" s="182"/>
      <c r="M1000" s="178" t="s">
        <v>993</v>
      </c>
      <c r="O1000" s="170"/>
    </row>
    <row r="1001" spans="1:104">
      <c r="A1001" s="177"/>
      <c r="B1001" s="179"/>
      <c r="C1001" s="295" t="s">
        <v>994</v>
      </c>
      <c r="D1001" s="296"/>
      <c r="E1001" s="180">
        <v>1</v>
      </c>
      <c r="F1001" s="181"/>
      <c r="G1001" s="182"/>
      <c r="M1001" s="178" t="s">
        <v>994</v>
      </c>
      <c r="O1001" s="170"/>
    </row>
    <row r="1002" spans="1:104">
      <c r="A1002" s="177"/>
      <c r="B1002" s="179"/>
      <c r="C1002" s="295" t="s">
        <v>995</v>
      </c>
      <c r="D1002" s="296"/>
      <c r="E1002" s="180">
        <v>1</v>
      </c>
      <c r="F1002" s="181"/>
      <c r="G1002" s="182"/>
      <c r="M1002" s="178" t="s">
        <v>995</v>
      </c>
      <c r="O1002" s="170"/>
    </row>
    <row r="1003" spans="1:104">
      <c r="A1003" s="177"/>
      <c r="B1003" s="179"/>
      <c r="C1003" s="295" t="s">
        <v>996</v>
      </c>
      <c r="D1003" s="296"/>
      <c r="E1003" s="180">
        <v>1</v>
      </c>
      <c r="F1003" s="181"/>
      <c r="G1003" s="182"/>
      <c r="M1003" s="178" t="s">
        <v>996</v>
      </c>
      <c r="O1003" s="170"/>
    </row>
    <row r="1004" spans="1:104">
      <c r="A1004" s="177"/>
      <c r="B1004" s="179"/>
      <c r="C1004" s="295" t="s">
        <v>997</v>
      </c>
      <c r="D1004" s="296"/>
      <c r="E1004" s="180">
        <v>1</v>
      </c>
      <c r="F1004" s="181"/>
      <c r="G1004" s="182"/>
      <c r="M1004" s="178" t="s">
        <v>997</v>
      </c>
      <c r="O1004" s="170"/>
    </row>
    <row r="1005" spans="1:104">
      <c r="A1005" s="177"/>
      <c r="B1005" s="179"/>
      <c r="C1005" s="295" t="s">
        <v>998</v>
      </c>
      <c r="D1005" s="296"/>
      <c r="E1005" s="180">
        <v>1</v>
      </c>
      <c r="F1005" s="181"/>
      <c r="G1005" s="182"/>
      <c r="M1005" s="178" t="s">
        <v>998</v>
      </c>
      <c r="O1005" s="170"/>
    </row>
    <row r="1006" spans="1:104" ht="22.5">
      <c r="A1006" s="171">
        <v>186</v>
      </c>
      <c r="B1006" s="172" t="s">
        <v>999</v>
      </c>
      <c r="C1006" s="173" t="s">
        <v>1000</v>
      </c>
      <c r="D1006" s="174" t="s">
        <v>137</v>
      </c>
      <c r="E1006" s="175">
        <v>1</v>
      </c>
      <c r="F1006" s="175">
        <v>0</v>
      </c>
      <c r="G1006" s="176">
        <f>E1006*F1006</f>
        <v>0</v>
      </c>
      <c r="O1006" s="170">
        <v>2</v>
      </c>
      <c r="AA1006" s="146">
        <v>3</v>
      </c>
      <c r="AB1006" s="146">
        <v>7</v>
      </c>
      <c r="AC1006" s="146">
        <v>61160281</v>
      </c>
      <c r="AZ1006" s="146">
        <v>2</v>
      </c>
      <c r="BA1006" s="146">
        <f>IF(AZ1006=1,G1006,0)</f>
        <v>0</v>
      </c>
      <c r="BB1006" s="146">
        <f>IF(AZ1006=2,G1006,0)</f>
        <v>0</v>
      </c>
      <c r="BC1006" s="146">
        <f>IF(AZ1006=3,G1006,0)</f>
        <v>0</v>
      </c>
      <c r="BD1006" s="146">
        <f>IF(AZ1006=4,G1006,0)</f>
        <v>0</v>
      </c>
      <c r="BE1006" s="146">
        <f>IF(AZ1006=5,G1006,0)</f>
        <v>0</v>
      </c>
      <c r="CA1006" s="170">
        <v>3</v>
      </c>
      <c r="CB1006" s="170">
        <v>7</v>
      </c>
      <c r="CZ1006" s="146">
        <v>2.9000000000000001E-2</v>
      </c>
    </row>
    <row r="1007" spans="1:104" ht="22.5">
      <c r="A1007" s="171">
        <v>187</v>
      </c>
      <c r="B1007" s="172" t="s">
        <v>1001</v>
      </c>
      <c r="C1007" s="173" t="s">
        <v>1002</v>
      </c>
      <c r="D1007" s="174" t="s">
        <v>137</v>
      </c>
      <c r="E1007" s="175">
        <v>1</v>
      </c>
      <c r="F1007" s="175">
        <v>0</v>
      </c>
      <c r="G1007" s="176">
        <f>E1007*F1007</f>
        <v>0</v>
      </c>
      <c r="O1007" s="170">
        <v>2</v>
      </c>
      <c r="AA1007" s="146">
        <v>3</v>
      </c>
      <c r="AB1007" s="146">
        <v>7</v>
      </c>
      <c r="AC1007" s="146">
        <v>61160999</v>
      </c>
      <c r="AZ1007" s="146">
        <v>2</v>
      </c>
      <c r="BA1007" s="146">
        <f>IF(AZ1007=1,G1007,0)</f>
        <v>0</v>
      </c>
      <c r="BB1007" s="146">
        <f>IF(AZ1007=2,G1007,0)</f>
        <v>0</v>
      </c>
      <c r="BC1007" s="146">
        <f>IF(AZ1007=3,G1007,0)</f>
        <v>0</v>
      </c>
      <c r="BD1007" s="146">
        <f>IF(AZ1007=4,G1007,0)</f>
        <v>0</v>
      </c>
      <c r="BE1007" s="146">
        <f>IF(AZ1007=5,G1007,0)</f>
        <v>0</v>
      </c>
      <c r="CA1007" s="170">
        <v>3</v>
      </c>
      <c r="CB1007" s="170">
        <v>7</v>
      </c>
      <c r="CZ1007" s="146">
        <v>1.6E-2</v>
      </c>
    </row>
    <row r="1008" spans="1:104">
      <c r="A1008" s="177"/>
      <c r="B1008" s="179"/>
      <c r="C1008" s="295" t="s">
        <v>602</v>
      </c>
      <c r="D1008" s="296"/>
      <c r="E1008" s="180">
        <v>1</v>
      </c>
      <c r="F1008" s="181"/>
      <c r="G1008" s="182"/>
      <c r="M1008" s="178" t="s">
        <v>602</v>
      </c>
      <c r="O1008" s="170"/>
    </row>
    <row r="1009" spans="1:104">
      <c r="A1009" s="171">
        <v>188</v>
      </c>
      <c r="B1009" s="172" t="s">
        <v>1003</v>
      </c>
      <c r="C1009" s="173" t="s">
        <v>1004</v>
      </c>
      <c r="D1009" s="174" t="s">
        <v>137</v>
      </c>
      <c r="E1009" s="175">
        <v>4</v>
      </c>
      <c r="F1009" s="175">
        <v>0</v>
      </c>
      <c r="G1009" s="176">
        <f>E1009*F1009</f>
        <v>0</v>
      </c>
      <c r="O1009" s="170">
        <v>2</v>
      </c>
      <c r="AA1009" s="146">
        <v>3</v>
      </c>
      <c r="AB1009" s="146">
        <v>7</v>
      </c>
      <c r="AC1009" s="146">
        <v>61165310</v>
      </c>
      <c r="AZ1009" s="146">
        <v>2</v>
      </c>
      <c r="BA1009" s="146">
        <f>IF(AZ1009=1,G1009,0)</f>
        <v>0</v>
      </c>
      <c r="BB1009" s="146">
        <f>IF(AZ1009=2,G1009,0)</f>
        <v>0</v>
      </c>
      <c r="BC1009" s="146">
        <f>IF(AZ1009=3,G1009,0)</f>
        <v>0</v>
      </c>
      <c r="BD1009" s="146">
        <f>IF(AZ1009=4,G1009,0)</f>
        <v>0</v>
      </c>
      <c r="BE1009" s="146">
        <f>IF(AZ1009=5,G1009,0)</f>
        <v>0</v>
      </c>
      <c r="CA1009" s="170">
        <v>3</v>
      </c>
      <c r="CB1009" s="170">
        <v>7</v>
      </c>
      <c r="CZ1009" s="146">
        <v>3.7999999999999999E-2</v>
      </c>
    </row>
    <row r="1010" spans="1:104">
      <c r="A1010" s="177"/>
      <c r="B1010" s="179"/>
      <c r="C1010" s="295" t="s">
        <v>1005</v>
      </c>
      <c r="D1010" s="296"/>
      <c r="E1010" s="180">
        <v>0</v>
      </c>
      <c r="F1010" s="181"/>
      <c r="G1010" s="182"/>
      <c r="M1010" s="178" t="s">
        <v>1005</v>
      </c>
      <c r="O1010" s="170"/>
    </row>
    <row r="1011" spans="1:104">
      <c r="A1011" s="177"/>
      <c r="B1011" s="179"/>
      <c r="C1011" s="295" t="s">
        <v>1006</v>
      </c>
      <c r="D1011" s="296"/>
      <c r="E1011" s="180">
        <v>2</v>
      </c>
      <c r="F1011" s="181"/>
      <c r="G1011" s="182"/>
      <c r="M1011" s="178" t="s">
        <v>1006</v>
      </c>
      <c r="O1011" s="170"/>
    </row>
    <row r="1012" spans="1:104">
      <c r="A1012" s="177"/>
      <c r="B1012" s="179"/>
      <c r="C1012" s="295" t="s">
        <v>1007</v>
      </c>
      <c r="D1012" s="296"/>
      <c r="E1012" s="180">
        <v>2</v>
      </c>
      <c r="F1012" s="181"/>
      <c r="G1012" s="182"/>
      <c r="M1012" s="178" t="s">
        <v>1007</v>
      </c>
      <c r="O1012" s="170"/>
    </row>
    <row r="1013" spans="1:104">
      <c r="A1013" s="171">
        <v>189</v>
      </c>
      <c r="B1013" s="172" t="s">
        <v>1008</v>
      </c>
      <c r="C1013" s="173" t="s">
        <v>1009</v>
      </c>
      <c r="D1013" s="174" t="s">
        <v>117</v>
      </c>
      <c r="E1013" s="175">
        <v>1</v>
      </c>
      <c r="F1013" s="175">
        <v>0</v>
      </c>
      <c r="G1013" s="176">
        <f>E1013*F1013</f>
        <v>0</v>
      </c>
      <c r="O1013" s="170">
        <v>2</v>
      </c>
      <c r="AA1013" s="146">
        <v>3</v>
      </c>
      <c r="AB1013" s="146">
        <v>7</v>
      </c>
      <c r="AC1013" s="146">
        <v>61581620</v>
      </c>
      <c r="AZ1013" s="146">
        <v>2</v>
      </c>
      <c r="BA1013" s="146">
        <f>IF(AZ1013=1,G1013,0)</f>
        <v>0</v>
      </c>
      <c r="BB1013" s="146">
        <f>IF(AZ1013=2,G1013,0)</f>
        <v>0</v>
      </c>
      <c r="BC1013" s="146">
        <f>IF(AZ1013=3,G1013,0)</f>
        <v>0</v>
      </c>
      <c r="BD1013" s="146">
        <f>IF(AZ1013=4,G1013,0)</f>
        <v>0</v>
      </c>
      <c r="BE1013" s="146">
        <f>IF(AZ1013=5,G1013,0)</f>
        <v>0</v>
      </c>
      <c r="CA1013" s="170">
        <v>3</v>
      </c>
      <c r="CB1013" s="170">
        <v>7</v>
      </c>
      <c r="CZ1013" s="146">
        <v>0.105</v>
      </c>
    </row>
    <row r="1014" spans="1:104">
      <c r="A1014" s="171">
        <v>190</v>
      </c>
      <c r="B1014" s="172" t="s">
        <v>1010</v>
      </c>
      <c r="C1014" s="173" t="s">
        <v>1011</v>
      </c>
      <c r="D1014" s="174" t="s">
        <v>117</v>
      </c>
      <c r="E1014" s="175">
        <v>4</v>
      </c>
      <c r="F1014" s="175">
        <v>0</v>
      </c>
      <c r="G1014" s="176">
        <f>E1014*F1014</f>
        <v>0</v>
      </c>
      <c r="O1014" s="170">
        <v>2</v>
      </c>
      <c r="AA1014" s="146">
        <v>3</v>
      </c>
      <c r="AB1014" s="146">
        <v>7</v>
      </c>
      <c r="AC1014" s="146" t="s">
        <v>1010</v>
      </c>
      <c r="AZ1014" s="146">
        <v>2</v>
      </c>
      <c r="BA1014" s="146">
        <f>IF(AZ1014=1,G1014,0)</f>
        <v>0</v>
      </c>
      <c r="BB1014" s="146">
        <f>IF(AZ1014=2,G1014,0)</f>
        <v>0</v>
      </c>
      <c r="BC1014" s="146">
        <f>IF(AZ1014=3,G1014,0)</f>
        <v>0</v>
      </c>
      <c r="BD1014" s="146">
        <f>IF(AZ1014=4,G1014,0)</f>
        <v>0</v>
      </c>
      <c r="BE1014" s="146">
        <f>IF(AZ1014=5,G1014,0)</f>
        <v>0</v>
      </c>
      <c r="CA1014" s="170">
        <v>3</v>
      </c>
      <c r="CB1014" s="170">
        <v>7</v>
      </c>
      <c r="CZ1014" s="146">
        <v>0.122</v>
      </c>
    </row>
    <row r="1015" spans="1:104">
      <c r="A1015" s="171">
        <v>191</v>
      </c>
      <c r="B1015" s="172" t="s">
        <v>1012</v>
      </c>
      <c r="C1015" s="173" t="s">
        <v>1013</v>
      </c>
      <c r="D1015" s="174" t="s">
        <v>62</v>
      </c>
      <c r="E1015" s="175">
        <v>0</v>
      </c>
      <c r="F1015" s="175">
        <v>0</v>
      </c>
      <c r="G1015" s="176">
        <f>E1015*F1015</f>
        <v>0</v>
      </c>
      <c r="O1015" s="170">
        <v>2</v>
      </c>
      <c r="AA1015" s="146">
        <v>7</v>
      </c>
      <c r="AB1015" s="146">
        <v>1002</v>
      </c>
      <c r="AC1015" s="146">
        <v>5</v>
      </c>
      <c r="AZ1015" s="146">
        <v>2</v>
      </c>
      <c r="BA1015" s="146">
        <f>IF(AZ1015=1,G1015,0)</f>
        <v>0</v>
      </c>
      <c r="BB1015" s="146">
        <f>IF(AZ1015=2,G1015,0)</f>
        <v>0</v>
      </c>
      <c r="BC1015" s="146">
        <f>IF(AZ1015=3,G1015,0)</f>
        <v>0</v>
      </c>
      <c r="BD1015" s="146">
        <f>IF(AZ1015=4,G1015,0)</f>
        <v>0</v>
      </c>
      <c r="BE1015" s="146">
        <f>IF(AZ1015=5,G1015,0)</f>
        <v>0</v>
      </c>
      <c r="CA1015" s="170">
        <v>7</v>
      </c>
      <c r="CB1015" s="170">
        <v>1002</v>
      </c>
      <c r="CZ1015" s="146">
        <v>0</v>
      </c>
    </row>
    <row r="1016" spans="1:104">
      <c r="A1016" s="183"/>
      <c r="B1016" s="184" t="s">
        <v>77</v>
      </c>
      <c r="C1016" s="185" t="str">
        <f>CONCATENATE(B936," ",C936)</f>
        <v>766 Konstrukce truhlářské</v>
      </c>
      <c r="D1016" s="186"/>
      <c r="E1016" s="187"/>
      <c r="F1016" s="188"/>
      <c r="G1016" s="189">
        <f>SUM(G936:G1015)</f>
        <v>0</v>
      </c>
      <c r="O1016" s="170">
        <v>4</v>
      </c>
      <c r="BA1016" s="190">
        <f>SUM(BA936:BA1015)</f>
        <v>0</v>
      </c>
      <c r="BB1016" s="190">
        <f>SUM(BB936:BB1015)</f>
        <v>0</v>
      </c>
      <c r="BC1016" s="190">
        <f>SUM(BC936:BC1015)</f>
        <v>0</v>
      </c>
      <c r="BD1016" s="190">
        <f>SUM(BD936:BD1015)</f>
        <v>0</v>
      </c>
      <c r="BE1016" s="190">
        <f>SUM(BE936:BE1015)</f>
        <v>0</v>
      </c>
    </row>
    <row r="1017" spans="1:104">
      <c r="A1017" s="163" t="s">
        <v>73</v>
      </c>
      <c r="B1017" s="164" t="s">
        <v>1014</v>
      </c>
      <c r="C1017" s="165" t="s">
        <v>1015</v>
      </c>
      <c r="D1017" s="166"/>
      <c r="E1017" s="167"/>
      <c r="F1017" s="167"/>
      <c r="G1017" s="168"/>
      <c r="H1017" s="169"/>
      <c r="I1017" s="169"/>
      <c r="O1017" s="170">
        <v>1</v>
      </c>
    </row>
    <row r="1018" spans="1:104">
      <c r="A1018" s="171">
        <v>192</v>
      </c>
      <c r="B1018" s="172" t="s">
        <v>1016</v>
      </c>
      <c r="C1018" s="173" t="s">
        <v>1017</v>
      </c>
      <c r="D1018" s="174" t="s">
        <v>144</v>
      </c>
      <c r="E1018" s="175">
        <v>5.7</v>
      </c>
      <c r="F1018" s="175">
        <v>0</v>
      </c>
      <c r="G1018" s="176">
        <f>E1018*F1018</f>
        <v>0</v>
      </c>
      <c r="O1018" s="170">
        <v>2</v>
      </c>
      <c r="AA1018" s="146">
        <v>1</v>
      </c>
      <c r="AB1018" s="146">
        <v>7</v>
      </c>
      <c r="AC1018" s="146">
        <v>7</v>
      </c>
      <c r="AZ1018" s="146">
        <v>2</v>
      </c>
      <c r="BA1018" s="146">
        <f>IF(AZ1018=1,G1018,0)</f>
        <v>0</v>
      </c>
      <c r="BB1018" s="146">
        <f>IF(AZ1018=2,G1018,0)</f>
        <v>0</v>
      </c>
      <c r="BC1018" s="146">
        <f>IF(AZ1018=3,G1018,0)</f>
        <v>0</v>
      </c>
      <c r="BD1018" s="146">
        <f>IF(AZ1018=4,G1018,0)</f>
        <v>0</v>
      </c>
      <c r="BE1018" s="146">
        <f>IF(AZ1018=5,G1018,0)</f>
        <v>0</v>
      </c>
      <c r="CA1018" s="170">
        <v>1</v>
      </c>
      <c r="CB1018" s="170">
        <v>7</v>
      </c>
      <c r="CZ1018" s="146">
        <v>0</v>
      </c>
    </row>
    <row r="1019" spans="1:104">
      <c r="A1019" s="177"/>
      <c r="B1019" s="179"/>
      <c r="C1019" s="295" t="s">
        <v>1018</v>
      </c>
      <c r="D1019" s="296"/>
      <c r="E1019" s="180">
        <v>5.7</v>
      </c>
      <c r="F1019" s="181"/>
      <c r="G1019" s="182"/>
      <c r="M1019" s="178" t="s">
        <v>1018</v>
      </c>
      <c r="O1019" s="170"/>
    </row>
    <row r="1020" spans="1:104" ht="22.5">
      <c r="A1020" s="171">
        <v>193</v>
      </c>
      <c r="B1020" s="172" t="s">
        <v>1019</v>
      </c>
      <c r="C1020" s="173" t="s">
        <v>1020</v>
      </c>
      <c r="D1020" s="174" t="s">
        <v>117</v>
      </c>
      <c r="E1020" s="175">
        <v>3</v>
      </c>
      <c r="F1020" s="175">
        <v>0</v>
      </c>
      <c r="G1020" s="176">
        <f>E1020*F1020</f>
        <v>0</v>
      </c>
      <c r="O1020" s="170">
        <v>2</v>
      </c>
      <c r="AA1020" s="146">
        <v>1</v>
      </c>
      <c r="AB1020" s="146">
        <v>7</v>
      </c>
      <c r="AC1020" s="146">
        <v>7</v>
      </c>
      <c r="AZ1020" s="146">
        <v>2</v>
      </c>
      <c r="BA1020" s="146">
        <f>IF(AZ1020=1,G1020,0)</f>
        <v>0</v>
      </c>
      <c r="BB1020" s="146">
        <f>IF(AZ1020=2,G1020,0)</f>
        <v>0</v>
      </c>
      <c r="BC1020" s="146">
        <f>IF(AZ1020=3,G1020,0)</f>
        <v>0</v>
      </c>
      <c r="BD1020" s="146">
        <f>IF(AZ1020=4,G1020,0)</f>
        <v>0</v>
      </c>
      <c r="BE1020" s="146">
        <f>IF(AZ1020=5,G1020,0)</f>
        <v>0</v>
      </c>
      <c r="CA1020" s="170">
        <v>1</v>
      </c>
      <c r="CB1020" s="170">
        <v>7</v>
      </c>
      <c r="CZ1020" s="146">
        <v>0</v>
      </c>
    </row>
    <row r="1021" spans="1:104" ht="22.5">
      <c r="A1021" s="171">
        <v>194</v>
      </c>
      <c r="B1021" s="172" t="s">
        <v>1021</v>
      </c>
      <c r="C1021" s="173" t="s">
        <v>1022</v>
      </c>
      <c r="D1021" s="174" t="s">
        <v>117</v>
      </c>
      <c r="E1021" s="175">
        <v>1</v>
      </c>
      <c r="F1021" s="175">
        <v>0</v>
      </c>
      <c r="G1021" s="176">
        <f>E1021*F1021</f>
        <v>0</v>
      </c>
      <c r="O1021" s="170">
        <v>2</v>
      </c>
      <c r="AA1021" s="146">
        <v>1</v>
      </c>
      <c r="AB1021" s="146">
        <v>7</v>
      </c>
      <c r="AC1021" s="146">
        <v>7</v>
      </c>
      <c r="AZ1021" s="146">
        <v>2</v>
      </c>
      <c r="BA1021" s="146">
        <f>IF(AZ1021=1,G1021,0)</f>
        <v>0</v>
      </c>
      <c r="BB1021" s="146">
        <f>IF(AZ1021=2,G1021,0)</f>
        <v>0</v>
      </c>
      <c r="BC1021" s="146">
        <f>IF(AZ1021=3,G1021,0)</f>
        <v>0</v>
      </c>
      <c r="BD1021" s="146">
        <f>IF(AZ1021=4,G1021,0)</f>
        <v>0</v>
      </c>
      <c r="BE1021" s="146">
        <f>IF(AZ1021=5,G1021,0)</f>
        <v>0</v>
      </c>
      <c r="CA1021" s="170">
        <v>1</v>
      </c>
      <c r="CB1021" s="170">
        <v>7</v>
      </c>
      <c r="CZ1021" s="146">
        <v>6.0000000000000002E-5</v>
      </c>
    </row>
    <row r="1022" spans="1:104">
      <c r="A1022" s="171">
        <v>195</v>
      </c>
      <c r="B1022" s="172" t="s">
        <v>1023</v>
      </c>
      <c r="C1022" s="173" t="s">
        <v>1024</v>
      </c>
      <c r="D1022" s="174" t="s">
        <v>144</v>
      </c>
      <c r="E1022" s="175">
        <v>5.7</v>
      </c>
      <c r="F1022" s="175">
        <v>0</v>
      </c>
      <c r="G1022" s="176">
        <f>E1022*F1022</f>
        <v>0</v>
      </c>
      <c r="O1022" s="170">
        <v>2</v>
      </c>
      <c r="AA1022" s="146">
        <v>3</v>
      </c>
      <c r="AB1022" s="146">
        <v>7</v>
      </c>
      <c r="AC1022" s="146">
        <v>55346992</v>
      </c>
      <c r="AZ1022" s="146">
        <v>2</v>
      </c>
      <c r="BA1022" s="146">
        <f>IF(AZ1022=1,G1022,0)</f>
        <v>0</v>
      </c>
      <c r="BB1022" s="146">
        <f>IF(AZ1022=2,G1022,0)</f>
        <v>0</v>
      </c>
      <c r="BC1022" s="146">
        <f>IF(AZ1022=3,G1022,0)</f>
        <v>0</v>
      </c>
      <c r="BD1022" s="146">
        <f>IF(AZ1022=4,G1022,0)</f>
        <v>0</v>
      </c>
      <c r="BE1022" s="146">
        <f>IF(AZ1022=5,G1022,0)</f>
        <v>0</v>
      </c>
      <c r="CA1022" s="170">
        <v>3</v>
      </c>
      <c r="CB1022" s="170">
        <v>7</v>
      </c>
      <c r="CZ1022" s="146">
        <v>2.154E-2</v>
      </c>
    </row>
    <row r="1023" spans="1:104">
      <c r="A1023" s="177"/>
      <c r="B1023" s="179"/>
      <c r="C1023" s="295" t="s">
        <v>1018</v>
      </c>
      <c r="D1023" s="296"/>
      <c r="E1023" s="180">
        <v>5.7</v>
      </c>
      <c r="F1023" s="181"/>
      <c r="G1023" s="182"/>
      <c r="M1023" s="178" t="s">
        <v>1018</v>
      </c>
      <c r="O1023" s="170"/>
    </row>
    <row r="1024" spans="1:104">
      <c r="A1024" s="171">
        <v>196</v>
      </c>
      <c r="B1024" s="172" t="s">
        <v>1025</v>
      </c>
      <c r="C1024" s="173" t="s">
        <v>1026</v>
      </c>
      <c r="D1024" s="174" t="s">
        <v>62</v>
      </c>
      <c r="E1024" s="175">
        <v>0</v>
      </c>
      <c r="F1024" s="175">
        <v>0</v>
      </c>
      <c r="G1024" s="176">
        <f>E1024*F1024</f>
        <v>0</v>
      </c>
      <c r="O1024" s="170">
        <v>2</v>
      </c>
      <c r="AA1024" s="146">
        <v>7</v>
      </c>
      <c r="AB1024" s="146">
        <v>1002</v>
      </c>
      <c r="AC1024" s="146">
        <v>5</v>
      </c>
      <c r="AZ1024" s="146">
        <v>2</v>
      </c>
      <c r="BA1024" s="146">
        <f>IF(AZ1024=1,G1024,0)</f>
        <v>0</v>
      </c>
      <c r="BB1024" s="146">
        <f>IF(AZ1024=2,G1024,0)</f>
        <v>0</v>
      </c>
      <c r="BC1024" s="146">
        <f>IF(AZ1024=3,G1024,0)</f>
        <v>0</v>
      </c>
      <c r="BD1024" s="146">
        <f>IF(AZ1024=4,G1024,0)</f>
        <v>0</v>
      </c>
      <c r="BE1024" s="146">
        <f>IF(AZ1024=5,G1024,0)</f>
        <v>0</v>
      </c>
      <c r="CA1024" s="170">
        <v>7</v>
      </c>
      <c r="CB1024" s="170">
        <v>1002</v>
      </c>
      <c r="CZ1024" s="146">
        <v>0</v>
      </c>
    </row>
    <row r="1025" spans="1:104">
      <c r="A1025" s="183"/>
      <c r="B1025" s="184" t="s">
        <v>77</v>
      </c>
      <c r="C1025" s="185" t="str">
        <f>CONCATENATE(B1017," ",C1017)</f>
        <v>767 Konstrukce zámečnické</v>
      </c>
      <c r="D1025" s="186"/>
      <c r="E1025" s="187"/>
      <c r="F1025" s="188"/>
      <c r="G1025" s="189">
        <f>SUM(G1017:G1024)</f>
        <v>0</v>
      </c>
      <c r="O1025" s="170">
        <v>4</v>
      </c>
      <c r="BA1025" s="190">
        <f>SUM(BA1017:BA1024)</f>
        <v>0</v>
      </c>
      <c r="BB1025" s="190">
        <f>SUM(BB1017:BB1024)</f>
        <v>0</v>
      </c>
      <c r="BC1025" s="190">
        <f>SUM(BC1017:BC1024)</f>
        <v>0</v>
      </c>
      <c r="BD1025" s="190">
        <f>SUM(BD1017:BD1024)</f>
        <v>0</v>
      </c>
      <c r="BE1025" s="190">
        <f>SUM(BE1017:BE1024)</f>
        <v>0</v>
      </c>
    </row>
    <row r="1026" spans="1:104">
      <c r="A1026" s="163" t="s">
        <v>73</v>
      </c>
      <c r="B1026" s="164" t="s">
        <v>1027</v>
      </c>
      <c r="C1026" s="165" t="s">
        <v>1028</v>
      </c>
      <c r="D1026" s="166"/>
      <c r="E1026" s="167"/>
      <c r="F1026" s="167"/>
      <c r="G1026" s="168"/>
      <c r="H1026" s="169"/>
      <c r="I1026" s="169"/>
      <c r="O1026" s="170">
        <v>1</v>
      </c>
    </row>
    <row r="1027" spans="1:104">
      <c r="A1027" s="171">
        <v>197</v>
      </c>
      <c r="B1027" s="172" t="s">
        <v>1029</v>
      </c>
      <c r="C1027" s="173" t="s">
        <v>1030</v>
      </c>
      <c r="D1027" s="174" t="s">
        <v>137</v>
      </c>
      <c r="E1027" s="175">
        <v>3</v>
      </c>
      <c r="F1027" s="175">
        <v>0</v>
      </c>
      <c r="G1027" s="176">
        <f>E1027*F1027</f>
        <v>0</v>
      </c>
      <c r="O1027" s="170">
        <v>2</v>
      </c>
      <c r="AA1027" s="146">
        <v>1</v>
      </c>
      <c r="AB1027" s="146">
        <v>0</v>
      </c>
      <c r="AC1027" s="146">
        <v>0</v>
      </c>
      <c r="AZ1027" s="146">
        <v>2</v>
      </c>
      <c r="BA1027" s="146">
        <f>IF(AZ1027=1,G1027,0)</f>
        <v>0</v>
      </c>
      <c r="BB1027" s="146">
        <f>IF(AZ1027=2,G1027,0)</f>
        <v>0</v>
      </c>
      <c r="BC1027" s="146">
        <f>IF(AZ1027=3,G1027,0)</f>
        <v>0</v>
      </c>
      <c r="BD1027" s="146">
        <f>IF(AZ1027=4,G1027,0)</f>
        <v>0</v>
      </c>
      <c r="BE1027" s="146">
        <f>IF(AZ1027=5,G1027,0)</f>
        <v>0</v>
      </c>
      <c r="CA1027" s="170">
        <v>1</v>
      </c>
      <c r="CB1027" s="170">
        <v>0</v>
      </c>
      <c r="CZ1027" s="146">
        <v>2.5999999999999998E-4</v>
      </c>
    </row>
    <row r="1028" spans="1:104">
      <c r="A1028" s="177"/>
      <c r="B1028" s="179"/>
      <c r="C1028" s="295" t="s">
        <v>1031</v>
      </c>
      <c r="D1028" s="296"/>
      <c r="E1028" s="180">
        <v>1</v>
      </c>
      <c r="F1028" s="181"/>
      <c r="G1028" s="182"/>
      <c r="M1028" s="178" t="s">
        <v>1031</v>
      </c>
      <c r="O1028" s="170"/>
    </row>
    <row r="1029" spans="1:104">
      <c r="A1029" s="177"/>
      <c r="B1029" s="179"/>
      <c r="C1029" s="295" t="s">
        <v>1032</v>
      </c>
      <c r="D1029" s="296"/>
      <c r="E1029" s="180">
        <v>2</v>
      </c>
      <c r="F1029" s="181"/>
      <c r="G1029" s="182"/>
      <c r="M1029" s="178" t="s">
        <v>1032</v>
      </c>
      <c r="O1029" s="170"/>
    </row>
    <row r="1030" spans="1:104">
      <c r="A1030" s="171">
        <v>198</v>
      </c>
      <c r="B1030" s="172" t="s">
        <v>1033</v>
      </c>
      <c r="C1030" s="173" t="s">
        <v>1034</v>
      </c>
      <c r="D1030" s="174" t="s">
        <v>144</v>
      </c>
      <c r="E1030" s="175">
        <v>108.26</v>
      </c>
      <c r="F1030" s="175">
        <v>0</v>
      </c>
      <c r="G1030" s="176">
        <f>E1030*F1030</f>
        <v>0</v>
      </c>
      <c r="O1030" s="170">
        <v>2</v>
      </c>
      <c r="AA1030" s="146">
        <v>1</v>
      </c>
      <c r="AB1030" s="146">
        <v>7</v>
      </c>
      <c r="AC1030" s="146">
        <v>7</v>
      </c>
      <c r="AZ1030" s="146">
        <v>2</v>
      </c>
      <c r="BA1030" s="146">
        <f>IF(AZ1030=1,G1030,0)</f>
        <v>0</v>
      </c>
      <c r="BB1030" s="146">
        <f>IF(AZ1030=2,G1030,0)</f>
        <v>0</v>
      </c>
      <c r="BC1030" s="146">
        <f>IF(AZ1030=3,G1030,0)</f>
        <v>0</v>
      </c>
      <c r="BD1030" s="146">
        <f>IF(AZ1030=4,G1030,0)</f>
        <v>0</v>
      </c>
      <c r="BE1030" s="146">
        <f>IF(AZ1030=5,G1030,0)</f>
        <v>0</v>
      </c>
      <c r="CA1030" s="170">
        <v>1</v>
      </c>
      <c r="CB1030" s="170">
        <v>7</v>
      </c>
      <c r="CZ1030" s="146">
        <v>5.0000000000000002E-5</v>
      </c>
    </row>
    <row r="1031" spans="1:104">
      <c r="A1031" s="177"/>
      <c r="B1031" s="179"/>
      <c r="C1031" s="295" t="s">
        <v>1035</v>
      </c>
      <c r="D1031" s="296"/>
      <c r="E1031" s="180">
        <v>5.2</v>
      </c>
      <c r="F1031" s="181"/>
      <c r="G1031" s="182"/>
      <c r="M1031" s="178" t="s">
        <v>1035</v>
      </c>
      <c r="O1031" s="170"/>
    </row>
    <row r="1032" spans="1:104">
      <c r="A1032" s="177"/>
      <c r="B1032" s="179"/>
      <c r="C1032" s="295" t="s">
        <v>1036</v>
      </c>
      <c r="D1032" s="296"/>
      <c r="E1032" s="180">
        <v>10.64</v>
      </c>
      <c r="F1032" s="181"/>
      <c r="G1032" s="182"/>
      <c r="M1032" s="178" t="s">
        <v>1036</v>
      </c>
      <c r="O1032" s="170"/>
    </row>
    <row r="1033" spans="1:104">
      <c r="A1033" s="177"/>
      <c r="B1033" s="179"/>
      <c r="C1033" s="295" t="s">
        <v>1037</v>
      </c>
      <c r="D1033" s="296"/>
      <c r="E1033" s="180">
        <v>5.74</v>
      </c>
      <c r="F1033" s="181"/>
      <c r="G1033" s="182"/>
      <c r="M1033" s="178" t="s">
        <v>1037</v>
      </c>
      <c r="O1033" s="170"/>
    </row>
    <row r="1034" spans="1:104">
      <c r="A1034" s="177"/>
      <c r="B1034" s="179"/>
      <c r="C1034" s="295" t="s">
        <v>1038</v>
      </c>
      <c r="D1034" s="296"/>
      <c r="E1034" s="180">
        <v>5.86</v>
      </c>
      <c r="F1034" s="181"/>
      <c r="G1034" s="182"/>
      <c r="M1034" s="178" t="s">
        <v>1038</v>
      </c>
      <c r="O1034" s="170"/>
    </row>
    <row r="1035" spans="1:104">
      <c r="A1035" s="177"/>
      <c r="B1035" s="179"/>
      <c r="C1035" s="295" t="s">
        <v>1039</v>
      </c>
      <c r="D1035" s="296"/>
      <c r="E1035" s="180">
        <v>5.4</v>
      </c>
      <c r="F1035" s="181"/>
      <c r="G1035" s="182"/>
      <c r="M1035" s="178" t="s">
        <v>1039</v>
      </c>
      <c r="O1035" s="170"/>
    </row>
    <row r="1036" spans="1:104">
      <c r="A1036" s="177"/>
      <c r="B1036" s="179"/>
      <c r="C1036" s="295" t="s">
        <v>1040</v>
      </c>
      <c r="D1036" s="296"/>
      <c r="E1036" s="180">
        <v>7.6</v>
      </c>
      <c r="F1036" s="181"/>
      <c r="G1036" s="182"/>
      <c r="M1036" s="178" t="s">
        <v>1040</v>
      </c>
      <c r="O1036" s="170"/>
    </row>
    <row r="1037" spans="1:104">
      <c r="A1037" s="177"/>
      <c r="B1037" s="179"/>
      <c r="C1037" s="295" t="s">
        <v>1041</v>
      </c>
      <c r="D1037" s="296"/>
      <c r="E1037" s="180">
        <v>11.12</v>
      </c>
      <c r="F1037" s="181"/>
      <c r="G1037" s="182"/>
      <c r="M1037" s="178" t="s">
        <v>1041</v>
      </c>
      <c r="O1037" s="170"/>
    </row>
    <row r="1038" spans="1:104">
      <c r="A1038" s="177"/>
      <c r="B1038" s="179"/>
      <c r="C1038" s="295" t="s">
        <v>1042</v>
      </c>
      <c r="D1038" s="296"/>
      <c r="E1038" s="180">
        <v>4.92</v>
      </c>
      <c r="F1038" s="181"/>
      <c r="G1038" s="182"/>
      <c r="M1038" s="178" t="s">
        <v>1042</v>
      </c>
      <c r="O1038" s="170"/>
    </row>
    <row r="1039" spans="1:104">
      <c r="A1039" s="177"/>
      <c r="B1039" s="179"/>
      <c r="C1039" s="295" t="s">
        <v>1043</v>
      </c>
      <c r="D1039" s="296"/>
      <c r="E1039" s="180">
        <v>10.16</v>
      </c>
      <c r="F1039" s="181"/>
      <c r="G1039" s="182"/>
      <c r="M1039" s="178" t="s">
        <v>1043</v>
      </c>
      <c r="O1039" s="170"/>
    </row>
    <row r="1040" spans="1:104">
      <c r="A1040" s="177"/>
      <c r="B1040" s="179"/>
      <c r="C1040" s="295" t="s">
        <v>1044</v>
      </c>
      <c r="D1040" s="296"/>
      <c r="E1040" s="180">
        <v>4.84</v>
      </c>
      <c r="F1040" s="181"/>
      <c r="G1040" s="182"/>
      <c r="M1040" s="178" t="s">
        <v>1044</v>
      </c>
      <c r="O1040" s="170"/>
    </row>
    <row r="1041" spans="1:104">
      <c r="A1041" s="177"/>
      <c r="B1041" s="179"/>
      <c r="C1041" s="295" t="s">
        <v>1045</v>
      </c>
      <c r="D1041" s="296"/>
      <c r="E1041" s="180">
        <v>11.08</v>
      </c>
      <c r="F1041" s="181"/>
      <c r="G1041" s="182"/>
      <c r="M1041" s="178" t="s">
        <v>1045</v>
      </c>
      <c r="O1041" s="170"/>
    </row>
    <row r="1042" spans="1:104">
      <c r="A1042" s="177"/>
      <c r="B1042" s="179"/>
      <c r="C1042" s="295" t="s">
        <v>1046</v>
      </c>
      <c r="D1042" s="296"/>
      <c r="E1042" s="180">
        <v>25.7</v>
      </c>
      <c r="F1042" s="181"/>
      <c r="G1042" s="182"/>
      <c r="M1042" s="178" t="s">
        <v>1046</v>
      </c>
      <c r="O1042" s="170"/>
    </row>
    <row r="1043" spans="1:104" ht="22.5">
      <c r="A1043" s="171">
        <v>199</v>
      </c>
      <c r="B1043" s="172" t="s">
        <v>1047</v>
      </c>
      <c r="C1043" s="173" t="s">
        <v>1048</v>
      </c>
      <c r="D1043" s="174" t="s">
        <v>130</v>
      </c>
      <c r="E1043" s="175">
        <v>34.892400000000002</v>
      </c>
      <c r="F1043" s="175">
        <v>0</v>
      </c>
      <c r="G1043" s="176">
        <f>E1043*F1043</f>
        <v>0</v>
      </c>
      <c r="O1043" s="170">
        <v>2</v>
      </c>
      <c r="AA1043" s="146">
        <v>3</v>
      </c>
      <c r="AB1043" s="146">
        <v>7</v>
      </c>
      <c r="AC1043" s="146">
        <v>61143041</v>
      </c>
      <c r="AZ1043" s="146">
        <v>2</v>
      </c>
      <c r="BA1043" s="146">
        <f>IF(AZ1043=1,G1043,0)</f>
        <v>0</v>
      </c>
      <c r="BB1043" s="146">
        <f>IF(AZ1043=2,G1043,0)</f>
        <v>0</v>
      </c>
      <c r="BC1043" s="146">
        <f>IF(AZ1043=3,G1043,0)</f>
        <v>0</v>
      </c>
      <c r="BD1043" s="146">
        <f>IF(AZ1043=4,G1043,0)</f>
        <v>0</v>
      </c>
      <c r="BE1043" s="146">
        <f>IF(AZ1043=5,G1043,0)</f>
        <v>0</v>
      </c>
      <c r="CA1043" s="170">
        <v>3</v>
      </c>
      <c r="CB1043" s="170">
        <v>7</v>
      </c>
      <c r="CZ1043" s="146">
        <v>2.6100000000000002E-2</v>
      </c>
    </row>
    <row r="1044" spans="1:104">
      <c r="A1044" s="177"/>
      <c r="B1044" s="179"/>
      <c r="C1044" s="295" t="s">
        <v>284</v>
      </c>
      <c r="D1044" s="296"/>
      <c r="E1044" s="180">
        <v>1.68</v>
      </c>
      <c r="F1044" s="181"/>
      <c r="G1044" s="182"/>
      <c r="M1044" s="178" t="s">
        <v>284</v>
      </c>
      <c r="O1044" s="170"/>
    </row>
    <row r="1045" spans="1:104">
      <c r="A1045" s="177"/>
      <c r="B1045" s="179"/>
      <c r="C1045" s="295" t="s">
        <v>285</v>
      </c>
      <c r="D1045" s="296"/>
      <c r="E1045" s="180">
        <v>3.528</v>
      </c>
      <c r="F1045" s="181"/>
      <c r="G1045" s="182"/>
      <c r="M1045" s="178" t="s">
        <v>285</v>
      </c>
      <c r="O1045" s="170"/>
    </row>
    <row r="1046" spans="1:104">
      <c r="A1046" s="177"/>
      <c r="B1046" s="179"/>
      <c r="C1046" s="295" t="s">
        <v>286</v>
      </c>
      <c r="D1046" s="296"/>
      <c r="E1046" s="180">
        <v>2.0579999999999998</v>
      </c>
      <c r="F1046" s="181"/>
      <c r="G1046" s="182"/>
      <c r="M1046" s="178" t="s">
        <v>286</v>
      </c>
      <c r="O1046" s="170"/>
    </row>
    <row r="1047" spans="1:104">
      <c r="A1047" s="177"/>
      <c r="B1047" s="179"/>
      <c r="C1047" s="295" t="s">
        <v>287</v>
      </c>
      <c r="D1047" s="296"/>
      <c r="E1047" s="180">
        <v>2.1419999999999999</v>
      </c>
      <c r="F1047" s="181"/>
      <c r="G1047" s="182"/>
      <c r="M1047" s="178" t="s">
        <v>287</v>
      </c>
      <c r="O1047" s="170"/>
    </row>
    <row r="1048" spans="1:104">
      <c r="A1048" s="177"/>
      <c r="B1048" s="179"/>
      <c r="C1048" s="295" t="s">
        <v>288</v>
      </c>
      <c r="D1048" s="296"/>
      <c r="E1048" s="180">
        <v>1.82</v>
      </c>
      <c r="F1048" s="181"/>
      <c r="G1048" s="182"/>
      <c r="M1048" s="178" t="s">
        <v>288</v>
      </c>
      <c r="O1048" s="170"/>
    </row>
    <row r="1049" spans="1:104">
      <c r="A1049" s="177"/>
      <c r="B1049" s="179"/>
      <c r="C1049" s="295" t="s">
        <v>289</v>
      </c>
      <c r="D1049" s="296"/>
      <c r="E1049" s="180">
        <v>1.56</v>
      </c>
      <c r="F1049" s="181"/>
      <c r="G1049" s="182"/>
      <c r="M1049" s="178" t="s">
        <v>289</v>
      </c>
      <c r="O1049" s="170"/>
    </row>
    <row r="1050" spans="1:104">
      <c r="A1050" s="177"/>
      <c r="B1050" s="179"/>
      <c r="C1050" s="295" t="s">
        <v>290</v>
      </c>
      <c r="D1050" s="296"/>
      <c r="E1050" s="180">
        <v>3.8639999999999999</v>
      </c>
      <c r="F1050" s="181"/>
      <c r="G1050" s="182"/>
      <c r="M1050" s="178" t="s">
        <v>290</v>
      </c>
      <c r="O1050" s="170"/>
    </row>
    <row r="1051" spans="1:104">
      <c r="A1051" s="177"/>
      <c r="B1051" s="179"/>
      <c r="C1051" s="295" t="s">
        <v>291</v>
      </c>
      <c r="D1051" s="296"/>
      <c r="E1051" s="180">
        <v>1.5127999999999999</v>
      </c>
      <c r="F1051" s="181"/>
      <c r="G1051" s="182"/>
      <c r="M1051" s="178" t="s">
        <v>291</v>
      </c>
      <c r="O1051" s="170"/>
    </row>
    <row r="1052" spans="1:104">
      <c r="A1052" s="177"/>
      <c r="B1052" s="179"/>
      <c r="C1052" s="295" t="s">
        <v>292</v>
      </c>
      <c r="D1052" s="296"/>
      <c r="E1052" s="180">
        <v>3.2240000000000002</v>
      </c>
      <c r="F1052" s="181"/>
      <c r="G1052" s="182"/>
      <c r="M1052" s="178" t="s">
        <v>292</v>
      </c>
      <c r="O1052" s="170"/>
    </row>
    <row r="1053" spans="1:104">
      <c r="A1053" s="177"/>
      <c r="B1053" s="179"/>
      <c r="C1053" s="295" t="s">
        <v>293</v>
      </c>
      <c r="D1053" s="296"/>
      <c r="E1053" s="180">
        <v>1.4632000000000001</v>
      </c>
      <c r="F1053" s="181"/>
      <c r="G1053" s="182"/>
      <c r="M1053" s="178" t="s">
        <v>293</v>
      </c>
      <c r="O1053" s="170"/>
    </row>
    <row r="1054" spans="1:104">
      <c r="A1054" s="177"/>
      <c r="B1054" s="179"/>
      <c r="C1054" s="295" t="s">
        <v>294</v>
      </c>
      <c r="D1054" s="296"/>
      <c r="E1054" s="180">
        <v>3.7944</v>
      </c>
      <c r="F1054" s="181"/>
      <c r="G1054" s="182"/>
      <c r="M1054" s="178" t="s">
        <v>294</v>
      </c>
      <c r="O1054" s="170"/>
    </row>
    <row r="1055" spans="1:104">
      <c r="A1055" s="177"/>
      <c r="B1055" s="179"/>
      <c r="C1055" s="295" t="s">
        <v>295</v>
      </c>
      <c r="D1055" s="296"/>
      <c r="E1055" s="180">
        <v>8.2460000000000004</v>
      </c>
      <c r="F1055" s="181"/>
      <c r="G1055" s="182"/>
      <c r="M1055" s="178" t="s">
        <v>295</v>
      </c>
      <c r="O1055" s="170"/>
    </row>
    <row r="1056" spans="1:104" ht="22.5">
      <c r="A1056" s="171">
        <v>200</v>
      </c>
      <c r="B1056" s="172" t="s">
        <v>1049</v>
      </c>
      <c r="C1056" s="173" t="s">
        <v>1050</v>
      </c>
      <c r="D1056" s="174" t="s">
        <v>137</v>
      </c>
      <c r="E1056" s="175">
        <v>2</v>
      </c>
      <c r="F1056" s="175">
        <v>0</v>
      </c>
      <c r="G1056" s="176">
        <f>E1056*F1056</f>
        <v>0</v>
      </c>
      <c r="O1056" s="170">
        <v>2</v>
      </c>
      <c r="AA1056" s="146">
        <v>3</v>
      </c>
      <c r="AB1056" s="146">
        <v>7</v>
      </c>
      <c r="AC1056" s="146" t="s">
        <v>1049</v>
      </c>
      <c r="AZ1056" s="146">
        <v>2</v>
      </c>
      <c r="BA1056" s="146">
        <f>IF(AZ1056=1,G1056,0)</f>
        <v>0</v>
      </c>
      <c r="BB1056" s="146">
        <f>IF(AZ1056=2,G1056,0)</f>
        <v>0</v>
      </c>
      <c r="BC1056" s="146">
        <f>IF(AZ1056=3,G1056,0)</f>
        <v>0</v>
      </c>
      <c r="BD1056" s="146">
        <f>IF(AZ1056=4,G1056,0)</f>
        <v>0</v>
      </c>
      <c r="BE1056" s="146">
        <f>IF(AZ1056=5,G1056,0)</f>
        <v>0</v>
      </c>
      <c r="CA1056" s="170">
        <v>3</v>
      </c>
      <c r="CB1056" s="170">
        <v>7</v>
      </c>
      <c r="CZ1056" s="146">
        <v>0.04</v>
      </c>
    </row>
    <row r="1057" spans="1:104">
      <c r="A1057" s="177"/>
      <c r="B1057" s="179"/>
      <c r="C1057" s="295" t="s">
        <v>1051</v>
      </c>
      <c r="D1057" s="296"/>
      <c r="E1057" s="180">
        <v>1</v>
      </c>
      <c r="F1057" s="181"/>
      <c r="G1057" s="182"/>
      <c r="M1057" s="178" t="s">
        <v>1051</v>
      </c>
      <c r="O1057" s="170"/>
    </row>
    <row r="1058" spans="1:104">
      <c r="A1058" s="177"/>
      <c r="B1058" s="179"/>
      <c r="C1058" s="295" t="s">
        <v>1052</v>
      </c>
      <c r="D1058" s="296"/>
      <c r="E1058" s="180">
        <v>1</v>
      </c>
      <c r="F1058" s="181"/>
      <c r="G1058" s="182"/>
      <c r="M1058" s="178" t="s">
        <v>1052</v>
      </c>
      <c r="O1058" s="170"/>
    </row>
    <row r="1059" spans="1:104">
      <c r="A1059" s="183"/>
      <c r="B1059" s="184" t="s">
        <v>77</v>
      </c>
      <c r="C1059" s="185" t="str">
        <f>CONCATENATE(B1026," ",C1026)</f>
        <v>769 Otvorové prvky z plastu</v>
      </c>
      <c r="D1059" s="186"/>
      <c r="E1059" s="187"/>
      <c r="F1059" s="188"/>
      <c r="G1059" s="189">
        <f>SUM(G1026:G1058)</f>
        <v>0</v>
      </c>
      <c r="O1059" s="170">
        <v>4</v>
      </c>
      <c r="BA1059" s="190">
        <f>SUM(BA1026:BA1058)</f>
        <v>0</v>
      </c>
      <c r="BB1059" s="190">
        <f>SUM(BB1026:BB1058)</f>
        <v>0</v>
      </c>
      <c r="BC1059" s="190">
        <f>SUM(BC1026:BC1058)</f>
        <v>0</v>
      </c>
      <c r="BD1059" s="190">
        <f>SUM(BD1026:BD1058)</f>
        <v>0</v>
      </c>
      <c r="BE1059" s="190">
        <f>SUM(BE1026:BE1058)</f>
        <v>0</v>
      </c>
    </row>
    <row r="1060" spans="1:104">
      <c r="A1060" s="163" t="s">
        <v>73</v>
      </c>
      <c r="B1060" s="164" t="s">
        <v>1053</v>
      </c>
      <c r="C1060" s="165" t="s">
        <v>1054</v>
      </c>
      <c r="D1060" s="166"/>
      <c r="E1060" s="167"/>
      <c r="F1060" s="167"/>
      <c r="G1060" s="168"/>
      <c r="H1060" s="169"/>
      <c r="I1060" s="169"/>
      <c r="O1060" s="170">
        <v>1</v>
      </c>
    </row>
    <row r="1061" spans="1:104" ht="22.5">
      <c r="A1061" s="171">
        <v>201</v>
      </c>
      <c r="B1061" s="172" t="s">
        <v>1055</v>
      </c>
      <c r="C1061" s="173" t="s">
        <v>1056</v>
      </c>
      <c r="D1061" s="174" t="s">
        <v>130</v>
      </c>
      <c r="E1061" s="175">
        <v>38.4</v>
      </c>
      <c r="F1061" s="175">
        <v>0</v>
      </c>
      <c r="G1061" s="176">
        <f>E1061*F1061</f>
        <v>0</v>
      </c>
      <c r="O1061" s="170">
        <v>2</v>
      </c>
      <c r="AA1061" s="146">
        <v>1</v>
      </c>
      <c r="AB1061" s="146">
        <v>7</v>
      </c>
      <c r="AC1061" s="146">
        <v>7</v>
      </c>
      <c r="AZ1061" s="146">
        <v>2</v>
      </c>
      <c r="BA1061" s="146">
        <f>IF(AZ1061=1,G1061,0)</f>
        <v>0</v>
      </c>
      <c r="BB1061" s="146">
        <f>IF(AZ1061=2,G1061,0)</f>
        <v>0</v>
      </c>
      <c r="BC1061" s="146">
        <f>IF(AZ1061=3,G1061,0)</f>
        <v>0</v>
      </c>
      <c r="BD1061" s="146">
        <f>IF(AZ1061=4,G1061,0)</f>
        <v>0</v>
      </c>
      <c r="BE1061" s="146">
        <f>IF(AZ1061=5,G1061,0)</f>
        <v>0</v>
      </c>
      <c r="CA1061" s="170">
        <v>1</v>
      </c>
      <c r="CB1061" s="170">
        <v>7</v>
      </c>
      <c r="CZ1061" s="146">
        <v>0</v>
      </c>
    </row>
    <row r="1062" spans="1:104">
      <c r="A1062" s="177"/>
      <c r="B1062" s="179"/>
      <c r="C1062" s="295" t="s">
        <v>1057</v>
      </c>
      <c r="D1062" s="296"/>
      <c r="E1062" s="180">
        <v>15.9</v>
      </c>
      <c r="F1062" s="181"/>
      <c r="G1062" s="182"/>
      <c r="M1062" s="178" t="s">
        <v>1057</v>
      </c>
      <c r="O1062" s="170"/>
    </row>
    <row r="1063" spans="1:104">
      <c r="A1063" s="177"/>
      <c r="B1063" s="179"/>
      <c r="C1063" s="295" t="s">
        <v>219</v>
      </c>
      <c r="D1063" s="296"/>
      <c r="E1063" s="180">
        <v>3.2</v>
      </c>
      <c r="F1063" s="181"/>
      <c r="G1063" s="182"/>
      <c r="M1063" s="178" t="s">
        <v>219</v>
      </c>
      <c r="O1063" s="170"/>
    </row>
    <row r="1064" spans="1:104">
      <c r="A1064" s="177"/>
      <c r="B1064" s="179"/>
      <c r="C1064" s="295" t="s">
        <v>1058</v>
      </c>
      <c r="D1064" s="296"/>
      <c r="E1064" s="180">
        <v>4.0999999999999996</v>
      </c>
      <c r="F1064" s="181"/>
      <c r="G1064" s="182"/>
      <c r="M1064" s="178" t="s">
        <v>1058</v>
      </c>
      <c r="O1064" s="170"/>
    </row>
    <row r="1065" spans="1:104">
      <c r="A1065" s="177"/>
      <c r="B1065" s="179"/>
      <c r="C1065" s="295" t="s">
        <v>1059</v>
      </c>
      <c r="D1065" s="296"/>
      <c r="E1065" s="180">
        <v>2.5</v>
      </c>
      <c r="F1065" s="181"/>
      <c r="G1065" s="182"/>
      <c r="M1065" s="178" t="s">
        <v>1059</v>
      </c>
      <c r="O1065" s="170"/>
    </row>
    <row r="1066" spans="1:104">
      <c r="A1066" s="177"/>
      <c r="B1066" s="179"/>
      <c r="C1066" s="295" t="s">
        <v>1060</v>
      </c>
      <c r="D1066" s="296"/>
      <c r="E1066" s="180">
        <v>4.5999999999999996</v>
      </c>
      <c r="F1066" s="181"/>
      <c r="G1066" s="182"/>
      <c r="M1066" s="178" t="s">
        <v>1060</v>
      </c>
      <c r="O1066" s="170"/>
    </row>
    <row r="1067" spans="1:104">
      <c r="A1067" s="177"/>
      <c r="B1067" s="179"/>
      <c r="C1067" s="295" t="s">
        <v>1061</v>
      </c>
      <c r="D1067" s="296"/>
      <c r="E1067" s="180">
        <v>3.8</v>
      </c>
      <c r="F1067" s="181"/>
      <c r="G1067" s="182"/>
      <c r="M1067" s="178" t="s">
        <v>1061</v>
      </c>
      <c r="O1067" s="170"/>
    </row>
    <row r="1068" spans="1:104">
      <c r="A1068" s="177"/>
      <c r="B1068" s="179"/>
      <c r="C1068" s="295" t="s">
        <v>1062</v>
      </c>
      <c r="D1068" s="296"/>
      <c r="E1068" s="180">
        <v>4.3</v>
      </c>
      <c r="F1068" s="181"/>
      <c r="G1068" s="182"/>
      <c r="M1068" s="178" t="s">
        <v>1062</v>
      </c>
      <c r="O1068" s="170"/>
    </row>
    <row r="1069" spans="1:104">
      <c r="A1069" s="171">
        <v>202</v>
      </c>
      <c r="B1069" s="172" t="s">
        <v>1063</v>
      </c>
      <c r="C1069" s="173" t="s">
        <v>1064</v>
      </c>
      <c r="D1069" s="174" t="s">
        <v>130</v>
      </c>
      <c r="E1069" s="175">
        <v>38.4</v>
      </c>
      <c r="F1069" s="175">
        <v>0</v>
      </c>
      <c r="G1069" s="176">
        <f>E1069*F1069</f>
        <v>0</v>
      </c>
      <c r="O1069" s="170">
        <v>2</v>
      </c>
      <c r="AA1069" s="146">
        <v>1</v>
      </c>
      <c r="AB1069" s="146">
        <v>7</v>
      </c>
      <c r="AC1069" s="146">
        <v>7</v>
      </c>
      <c r="AZ1069" s="146">
        <v>2</v>
      </c>
      <c r="BA1069" s="146">
        <f>IF(AZ1069=1,G1069,0)</f>
        <v>0</v>
      </c>
      <c r="BB1069" s="146">
        <f>IF(AZ1069=2,G1069,0)</f>
        <v>0</v>
      </c>
      <c r="BC1069" s="146">
        <f>IF(AZ1069=3,G1069,0)</f>
        <v>0</v>
      </c>
      <c r="BD1069" s="146">
        <f>IF(AZ1069=4,G1069,0)</f>
        <v>0</v>
      </c>
      <c r="BE1069" s="146">
        <f>IF(AZ1069=5,G1069,0)</f>
        <v>0</v>
      </c>
      <c r="CA1069" s="170">
        <v>1</v>
      </c>
      <c r="CB1069" s="170">
        <v>7</v>
      </c>
      <c r="CZ1069" s="146">
        <v>1.1E-4</v>
      </c>
    </row>
    <row r="1070" spans="1:104">
      <c r="A1070" s="177"/>
      <c r="B1070" s="179"/>
      <c r="C1070" s="295" t="s">
        <v>1057</v>
      </c>
      <c r="D1070" s="296"/>
      <c r="E1070" s="180">
        <v>15.9</v>
      </c>
      <c r="F1070" s="181"/>
      <c r="G1070" s="182"/>
      <c r="M1070" s="178" t="s">
        <v>1057</v>
      </c>
      <c r="O1070" s="170"/>
    </row>
    <row r="1071" spans="1:104">
      <c r="A1071" s="177"/>
      <c r="B1071" s="179"/>
      <c r="C1071" s="295" t="s">
        <v>219</v>
      </c>
      <c r="D1071" s="296"/>
      <c r="E1071" s="180">
        <v>3.2</v>
      </c>
      <c r="F1071" s="181"/>
      <c r="G1071" s="182"/>
      <c r="M1071" s="178" t="s">
        <v>219</v>
      </c>
      <c r="O1071" s="170"/>
    </row>
    <row r="1072" spans="1:104">
      <c r="A1072" s="177"/>
      <c r="B1072" s="179"/>
      <c r="C1072" s="295" t="s">
        <v>1058</v>
      </c>
      <c r="D1072" s="296"/>
      <c r="E1072" s="180">
        <v>4.0999999999999996</v>
      </c>
      <c r="F1072" s="181"/>
      <c r="G1072" s="182"/>
      <c r="M1072" s="178" t="s">
        <v>1058</v>
      </c>
      <c r="O1072" s="170"/>
    </row>
    <row r="1073" spans="1:104">
      <c r="A1073" s="177"/>
      <c r="B1073" s="179"/>
      <c r="C1073" s="295" t="s">
        <v>1059</v>
      </c>
      <c r="D1073" s="296"/>
      <c r="E1073" s="180">
        <v>2.5</v>
      </c>
      <c r="F1073" s="181"/>
      <c r="G1073" s="182"/>
      <c r="M1073" s="178" t="s">
        <v>1059</v>
      </c>
      <c r="O1073" s="170"/>
    </row>
    <row r="1074" spans="1:104">
      <c r="A1074" s="177"/>
      <c r="B1074" s="179"/>
      <c r="C1074" s="295" t="s">
        <v>1060</v>
      </c>
      <c r="D1074" s="296"/>
      <c r="E1074" s="180">
        <v>4.5999999999999996</v>
      </c>
      <c r="F1074" s="181"/>
      <c r="G1074" s="182"/>
      <c r="M1074" s="178" t="s">
        <v>1060</v>
      </c>
      <c r="O1074" s="170"/>
    </row>
    <row r="1075" spans="1:104">
      <c r="A1075" s="177"/>
      <c r="B1075" s="179"/>
      <c r="C1075" s="295" t="s">
        <v>1061</v>
      </c>
      <c r="D1075" s="296"/>
      <c r="E1075" s="180">
        <v>3.8</v>
      </c>
      <c r="F1075" s="181"/>
      <c r="G1075" s="182"/>
      <c r="M1075" s="178" t="s">
        <v>1061</v>
      </c>
      <c r="O1075" s="170"/>
    </row>
    <row r="1076" spans="1:104">
      <c r="A1076" s="177"/>
      <c r="B1076" s="179"/>
      <c r="C1076" s="295" t="s">
        <v>1062</v>
      </c>
      <c r="D1076" s="296"/>
      <c r="E1076" s="180">
        <v>4.3</v>
      </c>
      <c r="F1076" s="181"/>
      <c r="G1076" s="182"/>
      <c r="M1076" s="178" t="s">
        <v>1062</v>
      </c>
      <c r="O1076" s="170"/>
    </row>
    <row r="1077" spans="1:104">
      <c r="A1077" s="171">
        <v>203</v>
      </c>
      <c r="B1077" s="172" t="s">
        <v>1065</v>
      </c>
      <c r="C1077" s="173" t="s">
        <v>1066</v>
      </c>
      <c r="D1077" s="174" t="s">
        <v>144</v>
      </c>
      <c r="E1077" s="175">
        <v>84.1</v>
      </c>
      <c r="F1077" s="175">
        <v>0</v>
      </c>
      <c r="G1077" s="176">
        <f>E1077*F1077</f>
        <v>0</v>
      </c>
      <c r="O1077" s="170">
        <v>2</v>
      </c>
      <c r="AA1077" s="146">
        <v>1</v>
      </c>
      <c r="AB1077" s="146">
        <v>7</v>
      </c>
      <c r="AC1077" s="146">
        <v>7</v>
      </c>
      <c r="AZ1077" s="146">
        <v>2</v>
      </c>
      <c r="BA1077" s="146">
        <f>IF(AZ1077=1,G1077,0)</f>
        <v>0</v>
      </c>
      <c r="BB1077" s="146">
        <f>IF(AZ1077=2,G1077,0)</f>
        <v>0</v>
      </c>
      <c r="BC1077" s="146">
        <f>IF(AZ1077=3,G1077,0)</f>
        <v>0</v>
      </c>
      <c r="BD1077" s="146">
        <f>IF(AZ1077=4,G1077,0)</f>
        <v>0</v>
      </c>
      <c r="BE1077" s="146">
        <f>IF(AZ1077=5,G1077,0)</f>
        <v>0</v>
      </c>
      <c r="CA1077" s="170">
        <v>1</v>
      </c>
      <c r="CB1077" s="170">
        <v>7</v>
      </c>
      <c r="CZ1077" s="146">
        <v>4.6000000000000001E-4</v>
      </c>
    </row>
    <row r="1078" spans="1:104">
      <c r="A1078" s="177"/>
      <c r="B1078" s="179"/>
      <c r="C1078" s="295" t="s">
        <v>1067</v>
      </c>
      <c r="D1078" s="296"/>
      <c r="E1078" s="180">
        <v>15.24</v>
      </c>
      <c r="F1078" s="181"/>
      <c r="G1078" s="182"/>
      <c r="M1078" s="178" t="s">
        <v>1067</v>
      </c>
      <c r="O1078" s="170"/>
    </row>
    <row r="1079" spans="1:104">
      <c r="A1079" s="177"/>
      <c r="B1079" s="179"/>
      <c r="C1079" s="295" t="s">
        <v>1068</v>
      </c>
      <c r="D1079" s="296"/>
      <c r="E1079" s="180">
        <v>17.7</v>
      </c>
      <c r="F1079" s="181"/>
      <c r="G1079" s="182"/>
      <c r="M1079" s="178" t="s">
        <v>1068</v>
      </c>
      <c r="O1079" s="170"/>
    </row>
    <row r="1080" spans="1:104">
      <c r="A1080" s="177"/>
      <c r="B1080" s="179"/>
      <c r="C1080" s="295" t="s">
        <v>1069</v>
      </c>
      <c r="D1080" s="296"/>
      <c r="E1080" s="180">
        <v>9.64</v>
      </c>
      <c r="F1080" s="181"/>
      <c r="G1080" s="182"/>
      <c r="M1080" s="178" t="s">
        <v>1069</v>
      </c>
      <c r="O1080" s="170"/>
    </row>
    <row r="1081" spans="1:104">
      <c r="A1081" s="177"/>
      <c r="B1081" s="179"/>
      <c r="C1081" s="295" t="s">
        <v>1070</v>
      </c>
      <c r="D1081" s="296"/>
      <c r="E1081" s="180">
        <v>20.62</v>
      </c>
      <c r="F1081" s="181"/>
      <c r="G1081" s="182"/>
      <c r="M1081" s="178" t="s">
        <v>1070</v>
      </c>
      <c r="O1081" s="170"/>
    </row>
    <row r="1082" spans="1:104">
      <c r="A1082" s="177"/>
      <c r="B1082" s="179"/>
      <c r="C1082" s="295" t="s">
        <v>1071</v>
      </c>
      <c r="D1082" s="296"/>
      <c r="E1082" s="180">
        <v>7</v>
      </c>
      <c r="F1082" s="181"/>
      <c r="G1082" s="182"/>
      <c r="M1082" s="178" t="s">
        <v>1071</v>
      </c>
      <c r="O1082" s="170"/>
    </row>
    <row r="1083" spans="1:104">
      <c r="A1083" s="177"/>
      <c r="B1083" s="179"/>
      <c r="C1083" s="295" t="s">
        <v>1072</v>
      </c>
      <c r="D1083" s="296"/>
      <c r="E1083" s="180">
        <v>6.4</v>
      </c>
      <c r="F1083" s="181"/>
      <c r="G1083" s="182"/>
      <c r="M1083" s="178" t="s">
        <v>1072</v>
      </c>
      <c r="O1083" s="170"/>
    </row>
    <row r="1084" spans="1:104">
      <c r="A1084" s="177"/>
      <c r="B1084" s="179"/>
      <c r="C1084" s="295" t="s">
        <v>1073</v>
      </c>
      <c r="D1084" s="296"/>
      <c r="E1084" s="180">
        <v>7.5</v>
      </c>
      <c r="F1084" s="181"/>
      <c r="G1084" s="182"/>
      <c r="M1084" s="178" t="s">
        <v>1073</v>
      </c>
      <c r="O1084" s="170"/>
    </row>
    <row r="1085" spans="1:104" ht="22.5">
      <c r="A1085" s="171">
        <v>204</v>
      </c>
      <c r="B1085" s="172" t="s">
        <v>1074</v>
      </c>
      <c r="C1085" s="173" t="s">
        <v>1075</v>
      </c>
      <c r="D1085" s="174" t="s">
        <v>130</v>
      </c>
      <c r="E1085" s="175">
        <v>87</v>
      </c>
      <c r="F1085" s="175">
        <v>0</v>
      </c>
      <c r="G1085" s="176">
        <f>E1085*F1085</f>
        <v>0</v>
      </c>
      <c r="O1085" s="170">
        <v>2</v>
      </c>
      <c r="AA1085" s="146">
        <v>1</v>
      </c>
      <c r="AB1085" s="146">
        <v>7</v>
      </c>
      <c r="AC1085" s="146">
        <v>7</v>
      </c>
      <c r="AZ1085" s="146">
        <v>2</v>
      </c>
      <c r="BA1085" s="146">
        <f>IF(AZ1085=1,G1085,0)</f>
        <v>0</v>
      </c>
      <c r="BB1085" s="146">
        <f>IF(AZ1085=2,G1085,0)</f>
        <v>0</v>
      </c>
      <c r="BC1085" s="146">
        <f>IF(AZ1085=3,G1085,0)</f>
        <v>0</v>
      </c>
      <c r="BD1085" s="146">
        <f>IF(AZ1085=4,G1085,0)</f>
        <v>0</v>
      </c>
      <c r="BE1085" s="146">
        <f>IF(AZ1085=5,G1085,0)</f>
        <v>0</v>
      </c>
      <c r="CA1085" s="170">
        <v>1</v>
      </c>
      <c r="CB1085" s="170">
        <v>7</v>
      </c>
      <c r="CZ1085" s="146">
        <v>4.7499999999999999E-3</v>
      </c>
    </row>
    <row r="1086" spans="1:104">
      <c r="A1086" s="177"/>
      <c r="B1086" s="179"/>
      <c r="C1086" s="295" t="s">
        <v>1076</v>
      </c>
      <c r="D1086" s="296"/>
      <c r="E1086" s="180">
        <v>15.2</v>
      </c>
      <c r="F1086" s="181"/>
      <c r="G1086" s="182"/>
      <c r="M1086" s="178" t="s">
        <v>1076</v>
      </c>
      <c r="O1086" s="170"/>
    </row>
    <row r="1087" spans="1:104">
      <c r="A1087" s="177"/>
      <c r="B1087" s="179"/>
      <c r="C1087" s="295" t="s">
        <v>769</v>
      </c>
      <c r="D1087" s="296"/>
      <c r="E1087" s="180">
        <v>12.7</v>
      </c>
      <c r="F1087" s="181"/>
      <c r="G1087" s="182"/>
      <c r="M1087" s="178" t="s">
        <v>769</v>
      </c>
      <c r="O1087" s="170"/>
    </row>
    <row r="1088" spans="1:104">
      <c r="A1088" s="177"/>
      <c r="B1088" s="179"/>
      <c r="C1088" s="295" t="s">
        <v>1077</v>
      </c>
      <c r="D1088" s="296"/>
      <c r="E1088" s="180">
        <v>3.1</v>
      </c>
      <c r="F1088" s="181"/>
      <c r="G1088" s="182"/>
      <c r="M1088" s="178" t="s">
        <v>1077</v>
      </c>
      <c r="O1088" s="170"/>
    </row>
    <row r="1089" spans="1:104">
      <c r="A1089" s="177"/>
      <c r="B1089" s="179"/>
      <c r="C1089" s="295" t="s">
        <v>1078</v>
      </c>
      <c r="D1089" s="296"/>
      <c r="E1089" s="180">
        <v>4.8</v>
      </c>
      <c r="F1089" s="181"/>
      <c r="G1089" s="182"/>
      <c r="M1089" s="178" t="s">
        <v>1078</v>
      </c>
      <c r="O1089" s="170"/>
    </row>
    <row r="1090" spans="1:104">
      <c r="A1090" s="177"/>
      <c r="B1090" s="179"/>
      <c r="C1090" s="295" t="s">
        <v>1079</v>
      </c>
      <c r="D1090" s="296"/>
      <c r="E1090" s="180">
        <v>6.3</v>
      </c>
      <c r="F1090" s="181"/>
      <c r="G1090" s="182"/>
      <c r="M1090" s="178" t="s">
        <v>1079</v>
      </c>
      <c r="O1090" s="170"/>
    </row>
    <row r="1091" spans="1:104">
      <c r="A1091" s="177"/>
      <c r="B1091" s="179"/>
      <c r="C1091" s="295" t="s">
        <v>1080</v>
      </c>
      <c r="D1091" s="296"/>
      <c r="E1091" s="180">
        <v>3.2</v>
      </c>
      <c r="F1091" s="181"/>
      <c r="G1091" s="182"/>
      <c r="M1091" s="178" t="s">
        <v>1080</v>
      </c>
      <c r="O1091" s="170"/>
    </row>
    <row r="1092" spans="1:104">
      <c r="A1092" s="177"/>
      <c r="B1092" s="179"/>
      <c r="C1092" s="295" t="s">
        <v>1081</v>
      </c>
      <c r="D1092" s="296"/>
      <c r="E1092" s="180">
        <v>3.3</v>
      </c>
      <c r="F1092" s="181"/>
      <c r="G1092" s="182"/>
      <c r="M1092" s="178" t="s">
        <v>1081</v>
      </c>
      <c r="O1092" s="170"/>
    </row>
    <row r="1093" spans="1:104">
      <c r="A1093" s="177"/>
      <c r="B1093" s="179"/>
      <c r="C1093" s="295" t="s">
        <v>1057</v>
      </c>
      <c r="D1093" s="296"/>
      <c r="E1093" s="180">
        <v>15.9</v>
      </c>
      <c r="F1093" s="181"/>
      <c r="G1093" s="182"/>
      <c r="M1093" s="178" t="s">
        <v>1057</v>
      </c>
      <c r="O1093" s="170"/>
    </row>
    <row r="1094" spans="1:104">
      <c r="A1094" s="177"/>
      <c r="B1094" s="179"/>
      <c r="C1094" s="295" t="s">
        <v>219</v>
      </c>
      <c r="D1094" s="296"/>
      <c r="E1094" s="180">
        <v>3.2</v>
      </c>
      <c r="F1094" s="181"/>
      <c r="G1094" s="182"/>
      <c r="M1094" s="178" t="s">
        <v>219</v>
      </c>
      <c r="O1094" s="170"/>
    </row>
    <row r="1095" spans="1:104">
      <c r="A1095" s="177"/>
      <c r="B1095" s="179"/>
      <c r="C1095" s="295" t="s">
        <v>1058</v>
      </c>
      <c r="D1095" s="296"/>
      <c r="E1095" s="180">
        <v>4.0999999999999996</v>
      </c>
      <c r="F1095" s="181"/>
      <c r="G1095" s="182"/>
      <c r="M1095" s="178" t="s">
        <v>1058</v>
      </c>
      <c r="O1095" s="170"/>
    </row>
    <row r="1096" spans="1:104">
      <c r="A1096" s="177"/>
      <c r="B1096" s="179"/>
      <c r="C1096" s="295" t="s">
        <v>1059</v>
      </c>
      <c r="D1096" s="296"/>
      <c r="E1096" s="180">
        <v>2.5</v>
      </c>
      <c r="F1096" s="181"/>
      <c r="G1096" s="182"/>
      <c r="M1096" s="178" t="s">
        <v>1059</v>
      </c>
      <c r="O1096" s="170"/>
    </row>
    <row r="1097" spans="1:104">
      <c r="A1097" s="177"/>
      <c r="B1097" s="179"/>
      <c r="C1097" s="295" t="s">
        <v>1060</v>
      </c>
      <c r="D1097" s="296"/>
      <c r="E1097" s="180">
        <v>4.5999999999999996</v>
      </c>
      <c r="F1097" s="181"/>
      <c r="G1097" s="182"/>
      <c r="M1097" s="178" t="s">
        <v>1060</v>
      </c>
      <c r="O1097" s="170"/>
    </row>
    <row r="1098" spans="1:104">
      <c r="A1098" s="177"/>
      <c r="B1098" s="179"/>
      <c r="C1098" s="295" t="s">
        <v>1061</v>
      </c>
      <c r="D1098" s="296"/>
      <c r="E1098" s="180">
        <v>3.8</v>
      </c>
      <c r="F1098" s="181"/>
      <c r="G1098" s="182"/>
      <c r="M1098" s="178" t="s">
        <v>1061</v>
      </c>
      <c r="O1098" s="170"/>
    </row>
    <row r="1099" spans="1:104">
      <c r="A1099" s="177"/>
      <c r="B1099" s="179"/>
      <c r="C1099" s="295" t="s">
        <v>1062</v>
      </c>
      <c r="D1099" s="296"/>
      <c r="E1099" s="180">
        <v>4.3</v>
      </c>
      <c r="F1099" s="181"/>
      <c r="G1099" s="182"/>
      <c r="M1099" s="178" t="s">
        <v>1062</v>
      </c>
      <c r="O1099" s="170"/>
    </row>
    <row r="1100" spans="1:104">
      <c r="A1100" s="171">
        <v>205</v>
      </c>
      <c r="B1100" s="172" t="s">
        <v>1082</v>
      </c>
      <c r="C1100" s="173" t="s">
        <v>1083</v>
      </c>
      <c r="D1100" s="174" t="s">
        <v>130</v>
      </c>
      <c r="E1100" s="175">
        <v>36.9</v>
      </c>
      <c r="F1100" s="175">
        <v>0</v>
      </c>
      <c r="G1100" s="176">
        <f>E1100*F1100</f>
        <v>0</v>
      </c>
      <c r="O1100" s="170">
        <v>2</v>
      </c>
      <c r="AA1100" s="146">
        <v>1</v>
      </c>
      <c r="AB1100" s="146">
        <v>7</v>
      </c>
      <c r="AC1100" s="146">
        <v>7</v>
      </c>
      <c r="AZ1100" s="146">
        <v>2</v>
      </c>
      <c r="BA1100" s="146">
        <f>IF(AZ1100=1,G1100,0)</f>
        <v>0</v>
      </c>
      <c r="BB1100" s="146">
        <f>IF(AZ1100=2,G1100,0)</f>
        <v>0</v>
      </c>
      <c r="BC1100" s="146">
        <f>IF(AZ1100=3,G1100,0)</f>
        <v>0</v>
      </c>
      <c r="BD1100" s="146">
        <f>IF(AZ1100=4,G1100,0)</f>
        <v>0</v>
      </c>
      <c r="BE1100" s="146">
        <f>IF(AZ1100=5,G1100,0)</f>
        <v>0</v>
      </c>
      <c r="CA1100" s="170">
        <v>1</v>
      </c>
      <c r="CB1100" s="170">
        <v>7</v>
      </c>
      <c r="CZ1100" s="146">
        <v>0</v>
      </c>
    </row>
    <row r="1101" spans="1:104">
      <c r="A1101" s="177"/>
      <c r="B1101" s="179"/>
      <c r="C1101" s="295" t="s">
        <v>1077</v>
      </c>
      <c r="D1101" s="296"/>
      <c r="E1101" s="180">
        <v>3.1</v>
      </c>
      <c r="F1101" s="181"/>
      <c r="G1101" s="182"/>
      <c r="M1101" s="178" t="s">
        <v>1077</v>
      </c>
      <c r="O1101" s="170"/>
    </row>
    <row r="1102" spans="1:104">
      <c r="A1102" s="177"/>
      <c r="B1102" s="179"/>
      <c r="C1102" s="295" t="s">
        <v>1078</v>
      </c>
      <c r="D1102" s="296"/>
      <c r="E1102" s="180">
        <v>4.8</v>
      </c>
      <c r="F1102" s="181"/>
      <c r="G1102" s="182"/>
      <c r="M1102" s="178" t="s">
        <v>1078</v>
      </c>
      <c r="O1102" s="170"/>
    </row>
    <row r="1103" spans="1:104">
      <c r="A1103" s="177"/>
      <c r="B1103" s="179"/>
      <c r="C1103" s="295" t="s">
        <v>1080</v>
      </c>
      <c r="D1103" s="296"/>
      <c r="E1103" s="180">
        <v>3.2</v>
      </c>
      <c r="F1103" s="181"/>
      <c r="G1103" s="182"/>
      <c r="M1103" s="178" t="s">
        <v>1080</v>
      </c>
      <c r="O1103" s="170"/>
    </row>
    <row r="1104" spans="1:104">
      <c r="A1104" s="177"/>
      <c r="B1104" s="179"/>
      <c r="C1104" s="295" t="s">
        <v>1081</v>
      </c>
      <c r="D1104" s="296"/>
      <c r="E1104" s="180">
        <v>3.3</v>
      </c>
      <c r="F1104" s="181"/>
      <c r="G1104" s="182"/>
      <c r="M1104" s="178" t="s">
        <v>1081</v>
      </c>
      <c r="O1104" s="170"/>
    </row>
    <row r="1105" spans="1:104">
      <c r="A1105" s="177"/>
      <c r="B1105" s="179"/>
      <c r="C1105" s="295" t="s">
        <v>219</v>
      </c>
      <c r="D1105" s="296"/>
      <c r="E1105" s="180">
        <v>3.2</v>
      </c>
      <c r="F1105" s="181"/>
      <c r="G1105" s="182"/>
      <c r="M1105" s="178" t="s">
        <v>219</v>
      </c>
      <c r="O1105" s="170"/>
    </row>
    <row r="1106" spans="1:104">
      <c r="A1106" s="177"/>
      <c r="B1106" s="179"/>
      <c r="C1106" s="295" t="s">
        <v>1058</v>
      </c>
      <c r="D1106" s="296"/>
      <c r="E1106" s="180">
        <v>4.0999999999999996</v>
      </c>
      <c r="F1106" s="181"/>
      <c r="G1106" s="182"/>
      <c r="M1106" s="178" t="s">
        <v>1058</v>
      </c>
      <c r="O1106" s="170"/>
    </row>
    <row r="1107" spans="1:104">
      <c r="A1107" s="177"/>
      <c r="B1107" s="179"/>
      <c r="C1107" s="295" t="s">
        <v>1059</v>
      </c>
      <c r="D1107" s="296"/>
      <c r="E1107" s="180">
        <v>2.5</v>
      </c>
      <c r="F1107" s="181"/>
      <c r="G1107" s="182"/>
      <c r="M1107" s="178" t="s">
        <v>1059</v>
      </c>
      <c r="O1107" s="170"/>
    </row>
    <row r="1108" spans="1:104">
      <c r="A1108" s="177"/>
      <c r="B1108" s="179"/>
      <c r="C1108" s="295" t="s">
        <v>1060</v>
      </c>
      <c r="D1108" s="296"/>
      <c r="E1108" s="180">
        <v>4.5999999999999996</v>
      </c>
      <c r="F1108" s="181"/>
      <c r="G1108" s="182"/>
      <c r="M1108" s="178" t="s">
        <v>1060</v>
      </c>
      <c r="O1108" s="170"/>
    </row>
    <row r="1109" spans="1:104">
      <c r="A1109" s="177"/>
      <c r="B1109" s="179"/>
      <c r="C1109" s="295" t="s">
        <v>1061</v>
      </c>
      <c r="D1109" s="296"/>
      <c r="E1109" s="180">
        <v>3.8</v>
      </c>
      <c r="F1109" s="181"/>
      <c r="G1109" s="182"/>
      <c r="M1109" s="178" t="s">
        <v>1061</v>
      </c>
      <c r="O1109" s="170"/>
    </row>
    <row r="1110" spans="1:104">
      <c r="A1110" s="177"/>
      <c r="B1110" s="179"/>
      <c r="C1110" s="295" t="s">
        <v>1062</v>
      </c>
      <c r="D1110" s="296"/>
      <c r="E1110" s="180">
        <v>4.3</v>
      </c>
      <c r="F1110" s="181"/>
      <c r="G1110" s="182"/>
      <c r="M1110" s="178" t="s">
        <v>1062</v>
      </c>
      <c r="O1110" s="170"/>
    </row>
    <row r="1111" spans="1:104" ht="22.5">
      <c r="A1111" s="171">
        <v>206</v>
      </c>
      <c r="B1111" s="172" t="s">
        <v>1084</v>
      </c>
      <c r="C1111" s="173" t="s">
        <v>1085</v>
      </c>
      <c r="D1111" s="174" t="s">
        <v>130</v>
      </c>
      <c r="E1111" s="175">
        <v>105.792</v>
      </c>
      <c r="F1111" s="175">
        <v>0</v>
      </c>
      <c r="G1111" s="176">
        <f>E1111*F1111</f>
        <v>0</v>
      </c>
      <c r="O1111" s="170">
        <v>2</v>
      </c>
      <c r="AA1111" s="146">
        <v>3</v>
      </c>
      <c r="AB1111" s="146">
        <v>7</v>
      </c>
      <c r="AC1111" s="146">
        <v>59764240</v>
      </c>
      <c r="AZ1111" s="146">
        <v>2</v>
      </c>
      <c r="BA1111" s="146">
        <f>IF(AZ1111=1,G1111,0)</f>
        <v>0</v>
      </c>
      <c r="BB1111" s="146">
        <f>IF(AZ1111=2,G1111,0)</f>
        <v>0</v>
      </c>
      <c r="BC1111" s="146">
        <f>IF(AZ1111=3,G1111,0)</f>
        <v>0</v>
      </c>
      <c r="BD1111" s="146">
        <f>IF(AZ1111=4,G1111,0)</f>
        <v>0</v>
      </c>
      <c r="BE1111" s="146">
        <f>IF(AZ1111=5,G1111,0)</f>
        <v>0</v>
      </c>
      <c r="CA1111" s="170">
        <v>3</v>
      </c>
      <c r="CB1111" s="170">
        <v>7</v>
      </c>
      <c r="CZ1111" s="146">
        <v>1.9199999999999998E-2</v>
      </c>
    </row>
    <row r="1112" spans="1:104">
      <c r="A1112" s="177"/>
      <c r="B1112" s="179"/>
      <c r="C1112" s="295" t="s">
        <v>1086</v>
      </c>
      <c r="D1112" s="296"/>
      <c r="E1112" s="180">
        <v>10.092000000000001</v>
      </c>
      <c r="F1112" s="181"/>
      <c r="G1112" s="182"/>
      <c r="M1112" s="178" t="s">
        <v>1086</v>
      </c>
      <c r="O1112" s="170"/>
    </row>
    <row r="1113" spans="1:104">
      <c r="A1113" s="177"/>
      <c r="B1113" s="179"/>
      <c r="C1113" s="295" t="s">
        <v>1087</v>
      </c>
      <c r="D1113" s="296"/>
      <c r="E1113" s="180">
        <v>95.7</v>
      </c>
      <c r="F1113" s="181"/>
      <c r="G1113" s="182"/>
      <c r="M1113" s="178" t="s">
        <v>1087</v>
      </c>
      <c r="O1113" s="170"/>
    </row>
    <row r="1114" spans="1:104">
      <c r="A1114" s="171">
        <v>207</v>
      </c>
      <c r="B1114" s="172" t="s">
        <v>1088</v>
      </c>
      <c r="C1114" s="173" t="s">
        <v>1089</v>
      </c>
      <c r="D1114" s="174" t="s">
        <v>62</v>
      </c>
      <c r="E1114" s="175">
        <v>0</v>
      </c>
      <c r="F1114" s="175">
        <v>0</v>
      </c>
      <c r="G1114" s="176">
        <f>E1114*F1114</f>
        <v>0</v>
      </c>
      <c r="O1114" s="170">
        <v>2</v>
      </c>
      <c r="AA1114" s="146">
        <v>7</v>
      </c>
      <c r="AB1114" s="146">
        <v>1002</v>
      </c>
      <c r="AC1114" s="146">
        <v>5</v>
      </c>
      <c r="AZ1114" s="146">
        <v>2</v>
      </c>
      <c r="BA1114" s="146">
        <f>IF(AZ1114=1,G1114,0)</f>
        <v>0</v>
      </c>
      <c r="BB1114" s="146">
        <f>IF(AZ1114=2,G1114,0)</f>
        <v>0</v>
      </c>
      <c r="BC1114" s="146">
        <f>IF(AZ1114=3,G1114,0)</f>
        <v>0</v>
      </c>
      <c r="BD1114" s="146">
        <f>IF(AZ1114=4,G1114,0)</f>
        <v>0</v>
      </c>
      <c r="BE1114" s="146">
        <f>IF(AZ1114=5,G1114,0)</f>
        <v>0</v>
      </c>
      <c r="CA1114" s="170">
        <v>7</v>
      </c>
      <c r="CB1114" s="170">
        <v>1002</v>
      </c>
      <c r="CZ1114" s="146">
        <v>0</v>
      </c>
    </row>
    <row r="1115" spans="1:104">
      <c r="A1115" s="183"/>
      <c r="B1115" s="184" t="s">
        <v>77</v>
      </c>
      <c r="C1115" s="185" t="str">
        <f>CONCATENATE(B1060," ",C1060)</f>
        <v>771 Podlahy z dlaždic a obklady</v>
      </c>
      <c r="D1115" s="186"/>
      <c r="E1115" s="187"/>
      <c r="F1115" s="188"/>
      <c r="G1115" s="189">
        <f>SUM(G1060:G1114)</f>
        <v>0</v>
      </c>
      <c r="O1115" s="170">
        <v>4</v>
      </c>
      <c r="BA1115" s="190">
        <f>SUM(BA1060:BA1114)</f>
        <v>0</v>
      </c>
      <c r="BB1115" s="190">
        <f>SUM(BB1060:BB1114)</f>
        <v>0</v>
      </c>
      <c r="BC1115" s="190">
        <f>SUM(BC1060:BC1114)</f>
        <v>0</v>
      </c>
      <c r="BD1115" s="190">
        <f>SUM(BD1060:BD1114)</f>
        <v>0</v>
      </c>
      <c r="BE1115" s="190">
        <f>SUM(BE1060:BE1114)</f>
        <v>0</v>
      </c>
    </row>
    <row r="1116" spans="1:104">
      <c r="A1116" s="163" t="s">
        <v>73</v>
      </c>
      <c r="B1116" s="164" t="s">
        <v>1090</v>
      </c>
      <c r="C1116" s="165" t="s">
        <v>1091</v>
      </c>
      <c r="D1116" s="166"/>
      <c r="E1116" s="167"/>
      <c r="F1116" s="167"/>
      <c r="G1116" s="168"/>
      <c r="H1116" s="169"/>
      <c r="I1116" s="169"/>
      <c r="O1116" s="170">
        <v>1</v>
      </c>
    </row>
    <row r="1117" spans="1:104">
      <c r="A1117" s="171">
        <v>208</v>
      </c>
      <c r="B1117" s="172" t="s">
        <v>1092</v>
      </c>
      <c r="C1117" s="173" t="s">
        <v>1093</v>
      </c>
      <c r="D1117" s="174" t="s">
        <v>130</v>
      </c>
      <c r="E1117" s="175">
        <v>160.5</v>
      </c>
      <c r="F1117" s="175">
        <v>0</v>
      </c>
      <c r="G1117" s="176">
        <f>E1117*F1117</f>
        <v>0</v>
      </c>
      <c r="O1117" s="170">
        <v>2</v>
      </c>
      <c r="AA1117" s="146">
        <v>1</v>
      </c>
      <c r="AB1117" s="146">
        <v>7</v>
      </c>
      <c r="AC1117" s="146">
        <v>7</v>
      </c>
      <c r="AZ1117" s="146">
        <v>2</v>
      </c>
      <c r="BA1117" s="146">
        <f>IF(AZ1117=1,G1117,0)</f>
        <v>0</v>
      </c>
      <c r="BB1117" s="146">
        <f>IF(AZ1117=2,G1117,0)</f>
        <v>0</v>
      </c>
      <c r="BC1117" s="146">
        <f>IF(AZ1117=3,G1117,0)</f>
        <v>0</v>
      </c>
      <c r="BD1117" s="146">
        <f>IF(AZ1117=4,G1117,0)</f>
        <v>0</v>
      </c>
      <c r="BE1117" s="146">
        <f>IF(AZ1117=5,G1117,0)</f>
        <v>0</v>
      </c>
      <c r="CA1117" s="170">
        <v>1</v>
      </c>
      <c r="CB1117" s="170">
        <v>7</v>
      </c>
      <c r="CZ1117" s="146">
        <v>0</v>
      </c>
    </row>
    <row r="1118" spans="1:104">
      <c r="A1118" s="177"/>
      <c r="B1118" s="179"/>
      <c r="C1118" s="295" t="s">
        <v>771</v>
      </c>
      <c r="D1118" s="296"/>
      <c r="E1118" s="180">
        <v>8.5</v>
      </c>
      <c r="F1118" s="181"/>
      <c r="G1118" s="182"/>
      <c r="M1118" s="178" t="s">
        <v>771</v>
      </c>
      <c r="O1118" s="170"/>
    </row>
    <row r="1119" spans="1:104">
      <c r="A1119" s="177"/>
      <c r="B1119" s="179"/>
      <c r="C1119" s="295" t="s">
        <v>1094</v>
      </c>
      <c r="D1119" s="296"/>
      <c r="E1119" s="180">
        <v>22.3</v>
      </c>
      <c r="F1119" s="181"/>
      <c r="G1119" s="182"/>
      <c r="M1119" s="178" t="s">
        <v>1094</v>
      </c>
      <c r="O1119" s="170"/>
    </row>
    <row r="1120" spans="1:104">
      <c r="A1120" s="177"/>
      <c r="B1120" s="179"/>
      <c r="C1120" s="295" t="s">
        <v>777</v>
      </c>
      <c r="D1120" s="296"/>
      <c r="E1120" s="180">
        <v>21.6</v>
      </c>
      <c r="F1120" s="181"/>
      <c r="G1120" s="182"/>
      <c r="M1120" s="178" t="s">
        <v>777</v>
      </c>
      <c r="O1120" s="170"/>
    </row>
    <row r="1121" spans="1:104">
      <c r="A1121" s="177"/>
      <c r="B1121" s="179"/>
      <c r="C1121" s="295" t="s">
        <v>1095</v>
      </c>
      <c r="D1121" s="296"/>
      <c r="E1121" s="180">
        <v>16.3</v>
      </c>
      <c r="F1121" s="181"/>
      <c r="G1121" s="182"/>
      <c r="M1121" s="178" t="s">
        <v>1095</v>
      </c>
      <c r="O1121" s="170"/>
    </row>
    <row r="1122" spans="1:104">
      <c r="A1122" s="177"/>
      <c r="B1122" s="179"/>
      <c r="C1122" s="295" t="s">
        <v>220</v>
      </c>
      <c r="D1122" s="296"/>
      <c r="E1122" s="180">
        <v>19.600000000000001</v>
      </c>
      <c r="F1122" s="181"/>
      <c r="G1122" s="182"/>
      <c r="M1122" s="178" t="s">
        <v>220</v>
      </c>
      <c r="O1122" s="170"/>
    </row>
    <row r="1123" spans="1:104">
      <c r="A1123" s="177"/>
      <c r="B1123" s="179"/>
      <c r="C1123" s="295" t="s">
        <v>1096</v>
      </c>
      <c r="D1123" s="296"/>
      <c r="E1123" s="180">
        <v>23.6</v>
      </c>
      <c r="F1123" s="181"/>
      <c r="G1123" s="182"/>
      <c r="M1123" s="178" t="s">
        <v>1096</v>
      </c>
      <c r="O1123" s="170"/>
    </row>
    <row r="1124" spans="1:104">
      <c r="A1124" s="177"/>
      <c r="B1124" s="179"/>
      <c r="C1124" s="295" t="s">
        <v>223</v>
      </c>
      <c r="D1124" s="296"/>
      <c r="E1124" s="180">
        <v>16</v>
      </c>
      <c r="F1124" s="181"/>
      <c r="G1124" s="182"/>
      <c r="M1124" s="178" t="s">
        <v>223</v>
      </c>
      <c r="O1124" s="170"/>
    </row>
    <row r="1125" spans="1:104">
      <c r="A1125" s="177"/>
      <c r="B1125" s="179"/>
      <c r="C1125" s="295" t="s">
        <v>225</v>
      </c>
      <c r="D1125" s="296"/>
      <c r="E1125" s="180">
        <v>16.600000000000001</v>
      </c>
      <c r="F1125" s="181"/>
      <c r="G1125" s="182"/>
      <c r="M1125" s="178" t="s">
        <v>225</v>
      </c>
      <c r="O1125" s="170"/>
    </row>
    <row r="1126" spans="1:104">
      <c r="A1126" s="177"/>
      <c r="B1126" s="179"/>
      <c r="C1126" s="295" t="s">
        <v>1097</v>
      </c>
      <c r="D1126" s="296"/>
      <c r="E1126" s="180">
        <v>16</v>
      </c>
      <c r="F1126" s="181"/>
      <c r="G1126" s="182"/>
      <c r="M1126" s="178" t="s">
        <v>1097</v>
      </c>
      <c r="O1126" s="170"/>
    </row>
    <row r="1127" spans="1:104" ht="22.5">
      <c r="A1127" s="171">
        <v>209</v>
      </c>
      <c r="B1127" s="172" t="s">
        <v>1098</v>
      </c>
      <c r="C1127" s="173" t="s">
        <v>1099</v>
      </c>
      <c r="D1127" s="174" t="s">
        <v>144</v>
      </c>
      <c r="E1127" s="175">
        <v>157.72</v>
      </c>
      <c r="F1127" s="175">
        <v>0</v>
      </c>
      <c r="G1127" s="176">
        <f>E1127*F1127</f>
        <v>0</v>
      </c>
      <c r="O1127" s="170">
        <v>2</v>
      </c>
      <c r="AA1127" s="146">
        <v>1</v>
      </c>
      <c r="AB1127" s="146">
        <v>7</v>
      </c>
      <c r="AC1127" s="146">
        <v>7</v>
      </c>
      <c r="AZ1127" s="146">
        <v>2</v>
      </c>
      <c r="BA1127" s="146">
        <f>IF(AZ1127=1,G1127,0)</f>
        <v>0</v>
      </c>
      <c r="BB1127" s="146">
        <f>IF(AZ1127=2,G1127,0)</f>
        <v>0</v>
      </c>
      <c r="BC1127" s="146">
        <f>IF(AZ1127=3,G1127,0)</f>
        <v>0</v>
      </c>
      <c r="BD1127" s="146">
        <f>IF(AZ1127=4,G1127,0)</f>
        <v>0</v>
      </c>
      <c r="BE1127" s="146">
        <f>IF(AZ1127=5,G1127,0)</f>
        <v>0</v>
      </c>
      <c r="CA1127" s="170">
        <v>1</v>
      </c>
      <c r="CB1127" s="170">
        <v>7</v>
      </c>
      <c r="CZ1127" s="146">
        <v>0</v>
      </c>
    </row>
    <row r="1128" spans="1:104">
      <c r="A1128" s="177"/>
      <c r="B1128" s="179"/>
      <c r="C1128" s="295" t="s">
        <v>148</v>
      </c>
      <c r="D1128" s="296"/>
      <c r="E1128" s="180">
        <v>0</v>
      </c>
      <c r="F1128" s="181"/>
      <c r="G1128" s="182"/>
      <c r="M1128" s="178" t="s">
        <v>148</v>
      </c>
      <c r="O1128" s="170"/>
    </row>
    <row r="1129" spans="1:104">
      <c r="A1129" s="177"/>
      <c r="B1129" s="179"/>
      <c r="C1129" s="295" t="s">
        <v>1100</v>
      </c>
      <c r="D1129" s="296"/>
      <c r="E1129" s="180">
        <v>18.14</v>
      </c>
      <c r="F1129" s="181"/>
      <c r="G1129" s="182"/>
      <c r="M1129" s="178" t="s">
        <v>1100</v>
      </c>
      <c r="O1129" s="170"/>
    </row>
    <row r="1130" spans="1:104">
      <c r="A1130" s="177"/>
      <c r="B1130" s="179"/>
      <c r="C1130" s="295" t="s">
        <v>1101</v>
      </c>
      <c r="D1130" s="296"/>
      <c r="E1130" s="180">
        <v>14.86</v>
      </c>
      <c r="F1130" s="181"/>
      <c r="G1130" s="182"/>
      <c r="M1130" s="178" t="s">
        <v>1101</v>
      </c>
      <c r="O1130" s="170"/>
    </row>
    <row r="1131" spans="1:104">
      <c r="A1131" s="177"/>
      <c r="B1131" s="179"/>
      <c r="C1131" s="295" t="s">
        <v>1102</v>
      </c>
      <c r="D1131" s="296"/>
      <c r="E1131" s="180">
        <v>16.98</v>
      </c>
      <c r="F1131" s="181"/>
      <c r="G1131" s="182"/>
      <c r="M1131" s="178" t="s">
        <v>1102</v>
      </c>
      <c r="O1131" s="170"/>
    </row>
    <row r="1132" spans="1:104">
      <c r="A1132" s="177"/>
      <c r="B1132" s="179"/>
      <c r="C1132" s="295" t="s">
        <v>1103</v>
      </c>
      <c r="D1132" s="296"/>
      <c r="E1132" s="180">
        <v>16.28</v>
      </c>
      <c r="F1132" s="181"/>
      <c r="G1132" s="182"/>
      <c r="M1132" s="178" t="s">
        <v>1103</v>
      </c>
      <c r="O1132" s="170"/>
    </row>
    <row r="1133" spans="1:104">
      <c r="A1133" s="177"/>
      <c r="B1133" s="179"/>
      <c r="C1133" s="295" t="s">
        <v>168</v>
      </c>
      <c r="D1133" s="296"/>
      <c r="E1133" s="180">
        <v>0</v>
      </c>
      <c r="F1133" s="181"/>
      <c r="G1133" s="182"/>
      <c r="M1133" s="178" t="s">
        <v>168</v>
      </c>
      <c r="O1133" s="170"/>
    </row>
    <row r="1134" spans="1:104">
      <c r="A1134" s="177"/>
      <c r="B1134" s="179"/>
      <c r="C1134" s="295" t="s">
        <v>1104</v>
      </c>
      <c r="D1134" s="296"/>
      <c r="E1134" s="180">
        <v>15.9</v>
      </c>
      <c r="F1134" s="181"/>
      <c r="G1134" s="182"/>
      <c r="M1134" s="178" t="s">
        <v>1104</v>
      </c>
      <c r="O1134" s="170"/>
    </row>
    <row r="1135" spans="1:104">
      <c r="A1135" s="177"/>
      <c r="B1135" s="179"/>
      <c r="C1135" s="295" t="s">
        <v>1105</v>
      </c>
      <c r="D1135" s="296"/>
      <c r="E1135" s="180">
        <v>16.12</v>
      </c>
      <c r="F1135" s="181"/>
      <c r="G1135" s="182"/>
      <c r="M1135" s="178" t="s">
        <v>1105</v>
      </c>
      <c r="O1135" s="170"/>
    </row>
    <row r="1136" spans="1:104">
      <c r="A1136" s="177"/>
      <c r="B1136" s="179"/>
      <c r="C1136" s="295" t="s">
        <v>1106</v>
      </c>
      <c r="D1136" s="296"/>
      <c r="E1136" s="180">
        <v>18.8</v>
      </c>
      <c r="F1136" s="181"/>
      <c r="G1136" s="182"/>
      <c r="M1136" s="178" t="s">
        <v>1106</v>
      </c>
      <c r="O1136" s="170"/>
    </row>
    <row r="1137" spans="1:104">
      <c r="A1137" s="177"/>
      <c r="B1137" s="179"/>
      <c r="C1137" s="295" t="s">
        <v>1107</v>
      </c>
      <c r="D1137" s="296"/>
      <c r="E1137" s="180">
        <v>19.52</v>
      </c>
      <c r="F1137" s="181"/>
      <c r="G1137" s="182"/>
      <c r="M1137" s="178" t="s">
        <v>1107</v>
      </c>
      <c r="O1137" s="170"/>
    </row>
    <row r="1138" spans="1:104">
      <c r="A1138" s="177"/>
      <c r="B1138" s="179"/>
      <c r="C1138" s="295" t="s">
        <v>1108</v>
      </c>
      <c r="D1138" s="296"/>
      <c r="E1138" s="180">
        <v>21.12</v>
      </c>
      <c r="F1138" s="181"/>
      <c r="G1138" s="182"/>
      <c r="M1138" s="178" t="s">
        <v>1108</v>
      </c>
      <c r="O1138" s="170"/>
    </row>
    <row r="1139" spans="1:104" ht="22.5">
      <c r="A1139" s="171">
        <v>210</v>
      </c>
      <c r="B1139" s="172" t="s">
        <v>1109</v>
      </c>
      <c r="C1139" s="173" t="s">
        <v>1110</v>
      </c>
      <c r="D1139" s="174" t="s">
        <v>144</v>
      </c>
      <c r="E1139" s="175">
        <v>156.56</v>
      </c>
      <c r="F1139" s="175">
        <v>0</v>
      </c>
      <c r="G1139" s="176">
        <f>E1139*F1139</f>
        <v>0</v>
      </c>
      <c r="O1139" s="170">
        <v>2</v>
      </c>
      <c r="AA1139" s="146">
        <v>1</v>
      </c>
      <c r="AB1139" s="146">
        <v>7</v>
      </c>
      <c r="AC1139" s="146">
        <v>7</v>
      </c>
      <c r="AZ1139" s="146">
        <v>2</v>
      </c>
      <c r="BA1139" s="146">
        <f>IF(AZ1139=1,G1139,0)</f>
        <v>0</v>
      </c>
      <c r="BB1139" s="146">
        <f>IF(AZ1139=2,G1139,0)</f>
        <v>0</v>
      </c>
      <c r="BC1139" s="146">
        <f>IF(AZ1139=3,G1139,0)</f>
        <v>0</v>
      </c>
      <c r="BD1139" s="146">
        <f>IF(AZ1139=4,G1139,0)</f>
        <v>0</v>
      </c>
      <c r="BE1139" s="146">
        <f>IF(AZ1139=5,G1139,0)</f>
        <v>0</v>
      </c>
      <c r="CA1139" s="170">
        <v>1</v>
      </c>
      <c r="CB1139" s="170">
        <v>7</v>
      </c>
      <c r="CZ1139" s="146">
        <v>5.9000000000000003E-4</v>
      </c>
    </row>
    <row r="1140" spans="1:104">
      <c r="A1140" s="177"/>
      <c r="B1140" s="179"/>
      <c r="C1140" s="295" t="s">
        <v>1111</v>
      </c>
      <c r="D1140" s="296"/>
      <c r="E1140" s="180">
        <v>11.26</v>
      </c>
      <c r="F1140" s="181"/>
      <c r="G1140" s="182"/>
      <c r="M1140" s="178" t="s">
        <v>1111</v>
      </c>
      <c r="O1140" s="170"/>
    </row>
    <row r="1141" spans="1:104">
      <c r="A1141" s="177"/>
      <c r="B1141" s="179"/>
      <c r="C1141" s="295" t="s">
        <v>1112</v>
      </c>
      <c r="D1141" s="296"/>
      <c r="E1141" s="180">
        <v>18.14</v>
      </c>
      <c r="F1141" s="181"/>
      <c r="G1141" s="182"/>
      <c r="M1141" s="178" t="s">
        <v>1112</v>
      </c>
      <c r="O1141" s="170"/>
    </row>
    <row r="1142" spans="1:104">
      <c r="A1142" s="177"/>
      <c r="B1142" s="179"/>
      <c r="C1142" s="295" t="s">
        <v>1113</v>
      </c>
      <c r="D1142" s="296"/>
      <c r="E1142" s="180">
        <v>21.3</v>
      </c>
      <c r="F1142" s="181"/>
      <c r="G1142" s="182"/>
      <c r="M1142" s="178" t="s">
        <v>1113</v>
      </c>
      <c r="O1142" s="170"/>
    </row>
    <row r="1143" spans="1:104">
      <c r="A1143" s="177"/>
      <c r="B1143" s="179"/>
      <c r="C1143" s="295" t="s">
        <v>1114</v>
      </c>
      <c r="D1143" s="296"/>
      <c r="E1143" s="180">
        <v>16.98</v>
      </c>
      <c r="F1143" s="181"/>
      <c r="G1143" s="182"/>
      <c r="M1143" s="178" t="s">
        <v>1114</v>
      </c>
      <c r="O1143" s="170"/>
    </row>
    <row r="1144" spans="1:104">
      <c r="A1144" s="177"/>
      <c r="B1144" s="179"/>
      <c r="C1144" s="295" t="s">
        <v>1115</v>
      </c>
      <c r="D1144" s="296"/>
      <c r="E1144" s="180">
        <v>17.72</v>
      </c>
      <c r="F1144" s="181"/>
      <c r="G1144" s="182"/>
      <c r="M1144" s="178" t="s">
        <v>1115</v>
      </c>
      <c r="O1144" s="170"/>
    </row>
    <row r="1145" spans="1:104">
      <c r="A1145" s="177"/>
      <c r="B1145" s="179"/>
      <c r="C1145" s="295" t="s">
        <v>1116</v>
      </c>
      <c r="D1145" s="296"/>
      <c r="E1145" s="180">
        <v>19.52</v>
      </c>
      <c r="F1145" s="181"/>
      <c r="G1145" s="182"/>
      <c r="M1145" s="178" t="s">
        <v>1116</v>
      </c>
      <c r="O1145" s="170"/>
    </row>
    <row r="1146" spans="1:104">
      <c r="A1146" s="177"/>
      <c r="B1146" s="179"/>
      <c r="C1146" s="295" t="s">
        <v>1117</v>
      </c>
      <c r="D1146" s="296"/>
      <c r="E1146" s="180">
        <v>18.38</v>
      </c>
      <c r="F1146" s="181"/>
      <c r="G1146" s="182"/>
      <c r="M1146" s="178" t="s">
        <v>1117</v>
      </c>
      <c r="O1146" s="170"/>
    </row>
    <row r="1147" spans="1:104">
      <c r="A1147" s="177"/>
      <c r="B1147" s="179"/>
      <c r="C1147" s="295" t="s">
        <v>1118</v>
      </c>
      <c r="D1147" s="296"/>
      <c r="E1147" s="180">
        <v>16.88</v>
      </c>
      <c r="F1147" s="181"/>
      <c r="G1147" s="182"/>
      <c r="M1147" s="178" t="s">
        <v>1118</v>
      </c>
      <c r="O1147" s="170"/>
    </row>
    <row r="1148" spans="1:104">
      <c r="A1148" s="177"/>
      <c r="B1148" s="179"/>
      <c r="C1148" s="295" t="s">
        <v>1119</v>
      </c>
      <c r="D1148" s="296"/>
      <c r="E1148" s="180">
        <v>16.38</v>
      </c>
      <c r="F1148" s="181"/>
      <c r="G1148" s="182"/>
      <c r="M1148" s="178" t="s">
        <v>1119</v>
      </c>
      <c r="O1148" s="170"/>
    </row>
    <row r="1149" spans="1:104">
      <c r="A1149" s="171">
        <v>211</v>
      </c>
      <c r="B1149" s="172" t="s">
        <v>1120</v>
      </c>
      <c r="C1149" s="173" t="s">
        <v>1121</v>
      </c>
      <c r="D1149" s="174" t="s">
        <v>130</v>
      </c>
      <c r="E1149" s="175">
        <v>182.5</v>
      </c>
      <c r="F1149" s="175">
        <v>0</v>
      </c>
      <c r="G1149" s="176">
        <f>E1149*F1149</f>
        <v>0</v>
      </c>
      <c r="O1149" s="170">
        <v>2</v>
      </c>
      <c r="AA1149" s="146">
        <v>1</v>
      </c>
      <c r="AB1149" s="146">
        <v>7</v>
      </c>
      <c r="AC1149" s="146">
        <v>7</v>
      </c>
      <c r="AZ1149" s="146">
        <v>2</v>
      </c>
      <c r="BA1149" s="146">
        <f>IF(AZ1149=1,G1149,0)</f>
        <v>0</v>
      </c>
      <c r="BB1149" s="146">
        <f>IF(AZ1149=2,G1149,0)</f>
        <v>0</v>
      </c>
      <c r="BC1149" s="146">
        <f>IF(AZ1149=3,G1149,0)</f>
        <v>0</v>
      </c>
      <c r="BD1149" s="146">
        <f>IF(AZ1149=4,G1149,0)</f>
        <v>0</v>
      </c>
      <c r="BE1149" s="146">
        <f>IF(AZ1149=5,G1149,0)</f>
        <v>0</v>
      </c>
      <c r="CA1149" s="170">
        <v>1</v>
      </c>
      <c r="CB1149" s="170">
        <v>7</v>
      </c>
      <c r="CZ1149" s="146">
        <v>0</v>
      </c>
    </row>
    <row r="1150" spans="1:104">
      <c r="A1150" s="177"/>
      <c r="B1150" s="179"/>
      <c r="C1150" s="295" t="s">
        <v>148</v>
      </c>
      <c r="D1150" s="296"/>
      <c r="E1150" s="180">
        <v>0</v>
      </c>
      <c r="F1150" s="181"/>
      <c r="G1150" s="182"/>
      <c r="M1150" s="178" t="s">
        <v>148</v>
      </c>
      <c r="O1150" s="170"/>
    </row>
    <row r="1151" spans="1:104">
      <c r="A1151" s="177"/>
      <c r="B1151" s="179"/>
      <c r="C1151" s="295" t="s">
        <v>680</v>
      </c>
      <c r="D1151" s="296"/>
      <c r="E1151" s="180">
        <v>69.099999999999994</v>
      </c>
      <c r="F1151" s="181"/>
      <c r="G1151" s="182"/>
      <c r="M1151" s="178" t="s">
        <v>680</v>
      </c>
      <c r="O1151" s="170"/>
    </row>
    <row r="1152" spans="1:104">
      <c r="A1152" s="177"/>
      <c r="B1152" s="179"/>
      <c r="C1152" s="295" t="s">
        <v>1122</v>
      </c>
      <c r="D1152" s="296"/>
      <c r="E1152" s="180">
        <v>0</v>
      </c>
      <c r="F1152" s="181"/>
      <c r="G1152" s="182"/>
      <c r="M1152" s="178" t="s">
        <v>1122</v>
      </c>
      <c r="O1152" s="170"/>
    </row>
    <row r="1153" spans="1:104">
      <c r="A1153" s="177"/>
      <c r="B1153" s="179"/>
      <c r="C1153" s="295" t="s">
        <v>1123</v>
      </c>
      <c r="D1153" s="296"/>
      <c r="E1153" s="180">
        <v>113.4</v>
      </c>
      <c r="F1153" s="181"/>
      <c r="G1153" s="182"/>
      <c r="M1153" s="178" t="s">
        <v>1123</v>
      </c>
      <c r="O1153" s="170"/>
    </row>
    <row r="1154" spans="1:104">
      <c r="A1154" s="177"/>
      <c r="B1154" s="179"/>
      <c r="C1154" s="295" t="s">
        <v>1124</v>
      </c>
      <c r="D1154" s="296"/>
      <c r="E1154" s="180">
        <v>0</v>
      </c>
      <c r="F1154" s="181"/>
      <c r="G1154" s="182"/>
      <c r="M1154" s="178" t="s">
        <v>1124</v>
      </c>
      <c r="O1154" s="170"/>
    </row>
    <row r="1155" spans="1:104" ht="22.5">
      <c r="A1155" s="171">
        <v>212</v>
      </c>
      <c r="B1155" s="172" t="s">
        <v>1125</v>
      </c>
      <c r="C1155" s="173" t="s">
        <v>1126</v>
      </c>
      <c r="D1155" s="174" t="s">
        <v>130</v>
      </c>
      <c r="E1155" s="175">
        <v>160.5</v>
      </c>
      <c r="F1155" s="175">
        <v>0</v>
      </c>
      <c r="G1155" s="176">
        <f>E1155*F1155</f>
        <v>0</v>
      </c>
      <c r="O1155" s="170">
        <v>2</v>
      </c>
      <c r="AA1155" s="146">
        <v>1</v>
      </c>
      <c r="AB1155" s="146">
        <v>7</v>
      </c>
      <c r="AC1155" s="146">
        <v>7</v>
      </c>
      <c r="AZ1155" s="146">
        <v>2</v>
      </c>
      <c r="BA1155" s="146">
        <f>IF(AZ1155=1,G1155,0)</f>
        <v>0</v>
      </c>
      <c r="BB1155" s="146">
        <f>IF(AZ1155=2,G1155,0)</f>
        <v>0</v>
      </c>
      <c r="BC1155" s="146">
        <f>IF(AZ1155=3,G1155,0)</f>
        <v>0</v>
      </c>
      <c r="BD1155" s="146">
        <f>IF(AZ1155=4,G1155,0)</f>
        <v>0</v>
      </c>
      <c r="BE1155" s="146">
        <f>IF(AZ1155=5,G1155,0)</f>
        <v>0</v>
      </c>
      <c r="CA1155" s="170">
        <v>1</v>
      </c>
      <c r="CB1155" s="170">
        <v>7</v>
      </c>
      <c r="CZ1155" s="146">
        <v>3.47E-3</v>
      </c>
    </row>
    <row r="1156" spans="1:104">
      <c r="A1156" s="177"/>
      <c r="B1156" s="179"/>
      <c r="C1156" s="295" t="s">
        <v>771</v>
      </c>
      <c r="D1156" s="296"/>
      <c r="E1156" s="180">
        <v>8.5</v>
      </c>
      <c r="F1156" s="181"/>
      <c r="G1156" s="182"/>
      <c r="M1156" s="178" t="s">
        <v>771</v>
      </c>
      <c r="O1156" s="170"/>
    </row>
    <row r="1157" spans="1:104">
      <c r="A1157" s="177"/>
      <c r="B1157" s="179"/>
      <c r="C1157" s="295" t="s">
        <v>1094</v>
      </c>
      <c r="D1157" s="296"/>
      <c r="E1157" s="180">
        <v>22.3</v>
      </c>
      <c r="F1157" s="181"/>
      <c r="G1157" s="182"/>
      <c r="M1157" s="178" t="s">
        <v>1094</v>
      </c>
      <c r="O1157" s="170"/>
    </row>
    <row r="1158" spans="1:104">
      <c r="A1158" s="177"/>
      <c r="B1158" s="179"/>
      <c r="C1158" s="295" t="s">
        <v>777</v>
      </c>
      <c r="D1158" s="296"/>
      <c r="E1158" s="180">
        <v>21.6</v>
      </c>
      <c r="F1158" s="181"/>
      <c r="G1158" s="182"/>
      <c r="M1158" s="178" t="s">
        <v>777</v>
      </c>
      <c r="O1158" s="170"/>
    </row>
    <row r="1159" spans="1:104">
      <c r="A1159" s="177"/>
      <c r="B1159" s="179"/>
      <c r="C1159" s="295" t="s">
        <v>1095</v>
      </c>
      <c r="D1159" s="296"/>
      <c r="E1159" s="180">
        <v>16.3</v>
      </c>
      <c r="F1159" s="181"/>
      <c r="G1159" s="182"/>
      <c r="M1159" s="178" t="s">
        <v>1095</v>
      </c>
      <c r="O1159" s="170"/>
    </row>
    <row r="1160" spans="1:104">
      <c r="A1160" s="177"/>
      <c r="B1160" s="179"/>
      <c r="C1160" s="295" t="s">
        <v>220</v>
      </c>
      <c r="D1160" s="296"/>
      <c r="E1160" s="180">
        <v>19.600000000000001</v>
      </c>
      <c r="F1160" s="181"/>
      <c r="G1160" s="182"/>
      <c r="M1160" s="178" t="s">
        <v>220</v>
      </c>
      <c r="O1160" s="170"/>
    </row>
    <row r="1161" spans="1:104">
      <c r="A1161" s="177"/>
      <c r="B1161" s="179"/>
      <c r="C1161" s="295" t="s">
        <v>1096</v>
      </c>
      <c r="D1161" s="296"/>
      <c r="E1161" s="180">
        <v>23.6</v>
      </c>
      <c r="F1161" s="181"/>
      <c r="G1161" s="182"/>
      <c r="M1161" s="178" t="s">
        <v>1096</v>
      </c>
      <c r="O1161" s="170"/>
    </row>
    <row r="1162" spans="1:104">
      <c r="A1162" s="177"/>
      <c r="B1162" s="179"/>
      <c r="C1162" s="295" t="s">
        <v>223</v>
      </c>
      <c r="D1162" s="296"/>
      <c r="E1162" s="180">
        <v>16</v>
      </c>
      <c r="F1162" s="181"/>
      <c r="G1162" s="182"/>
      <c r="M1162" s="178" t="s">
        <v>223</v>
      </c>
      <c r="O1162" s="170"/>
    </row>
    <row r="1163" spans="1:104">
      <c r="A1163" s="177"/>
      <c r="B1163" s="179"/>
      <c r="C1163" s="295" t="s">
        <v>225</v>
      </c>
      <c r="D1163" s="296"/>
      <c r="E1163" s="180">
        <v>16.600000000000001</v>
      </c>
      <c r="F1163" s="181"/>
      <c r="G1163" s="182"/>
      <c r="M1163" s="178" t="s">
        <v>225</v>
      </c>
      <c r="O1163" s="170"/>
    </row>
    <row r="1164" spans="1:104">
      <c r="A1164" s="177"/>
      <c r="B1164" s="179"/>
      <c r="C1164" s="295" t="s">
        <v>1097</v>
      </c>
      <c r="D1164" s="296"/>
      <c r="E1164" s="180">
        <v>16</v>
      </c>
      <c r="F1164" s="181"/>
      <c r="G1164" s="182"/>
      <c r="M1164" s="178" t="s">
        <v>1097</v>
      </c>
      <c r="O1164" s="170"/>
    </row>
    <row r="1165" spans="1:104">
      <c r="A1165" s="171">
        <v>213</v>
      </c>
      <c r="B1165" s="172" t="s">
        <v>1127</v>
      </c>
      <c r="C1165" s="173" t="s">
        <v>1128</v>
      </c>
      <c r="D1165" s="174" t="s">
        <v>130</v>
      </c>
      <c r="E1165" s="175">
        <v>160.5</v>
      </c>
      <c r="F1165" s="175">
        <v>0</v>
      </c>
      <c r="G1165" s="176">
        <f>E1165*F1165</f>
        <v>0</v>
      </c>
      <c r="O1165" s="170">
        <v>2</v>
      </c>
      <c r="AA1165" s="146">
        <v>1</v>
      </c>
      <c r="AB1165" s="146">
        <v>0</v>
      </c>
      <c r="AC1165" s="146">
        <v>0</v>
      </c>
      <c r="AZ1165" s="146">
        <v>2</v>
      </c>
      <c r="BA1165" s="146">
        <f>IF(AZ1165=1,G1165,0)</f>
        <v>0</v>
      </c>
      <c r="BB1165" s="146">
        <f>IF(AZ1165=2,G1165,0)</f>
        <v>0</v>
      </c>
      <c r="BC1165" s="146">
        <f>IF(AZ1165=3,G1165,0)</f>
        <v>0</v>
      </c>
      <c r="BD1165" s="146">
        <f>IF(AZ1165=4,G1165,0)</f>
        <v>0</v>
      </c>
      <c r="BE1165" s="146">
        <f>IF(AZ1165=5,G1165,0)</f>
        <v>0</v>
      </c>
      <c r="CA1165" s="170">
        <v>1</v>
      </c>
      <c r="CB1165" s="170">
        <v>0</v>
      </c>
      <c r="CZ1165" s="146">
        <v>5.3600000000000002E-3</v>
      </c>
    </row>
    <row r="1166" spans="1:104">
      <c r="A1166" s="177"/>
      <c r="B1166" s="179"/>
      <c r="C1166" s="295" t="s">
        <v>771</v>
      </c>
      <c r="D1166" s="296"/>
      <c r="E1166" s="180">
        <v>8.5</v>
      </c>
      <c r="F1166" s="181"/>
      <c r="G1166" s="182"/>
      <c r="M1166" s="178" t="s">
        <v>771</v>
      </c>
      <c r="O1166" s="170"/>
    </row>
    <row r="1167" spans="1:104">
      <c r="A1167" s="177"/>
      <c r="B1167" s="179"/>
      <c r="C1167" s="295" t="s">
        <v>1094</v>
      </c>
      <c r="D1167" s="296"/>
      <c r="E1167" s="180">
        <v>22.3</v>
      </c>
      <c r="F1167" s="181"/>
      <c r="G1167" s="182"/>
      <c r="M1167" s="178" t="s">
        <v>1094</v>
      </c>
      <c r="O1167" s="170"/>
    </row>
    <row r="1168" spans="1:104">
      <c r="A1168" s="177"/>
      <c r="B1168" s="179"/>
      <c r="C1168" s="295" t="s">
        <v>777</v>
      </c>
      <c r="D1168" s="296"/>
      <c r="E1168" s="180">
        <v>21.6</v>
      </c>
      <c r="F1168" s="181"/>
      <c r="G1168" s="182"/>
      <c r="M1168" s="178" t="s">
        <v>777</v>
      </c>
      <c r="O1168" s="170"/>
    </row>
    <row r="1169" spans="1:104">
      <c r="A1169" s="177"/>
      <c r="B1169" s="179"/>
      <c r="C1169" s="295" t="s">
        <v>1095</v>
      </c>
      <c r="D1169" s="296"/>
      <c r="E1169" s="180">
        <v>16.3</v>
      </c>
      <c r="F1169" s="181"/>
      <c r="G1169" s="182"/>
      <c r="M1169" s="178" t="s">
        <v>1095</v>
      </c>
      <c r="O1169" s="170"/>
    </row>
    <row r="1170" spans="1:104">
      <c r="A1170" s="177"/>
      <c r="B1170" s="179"/>
      <c r="C1170" s="295" t="s">
        <v>220</v>
      </c>
      <c r="D1170" s="296"/>
      <c r="E1170" s="180">
        <v>19.600000000000001</v>
      </c>
      <c r="F1170" s="181"/>
      <c r="G1170" s="182"/>
      <c r="M1170" s="178" t="s">
        <v>220</v>
      </c>
      <c r="O1170" s="170"/>
    </row>
    <row r="1171" spans="1:104">
      <c r="A1171" s="177"/>
      <c r="B1171" s="179"/>
      <c r="C1171" s="295" t="s">
        <v>1096</v>
      </c>
      <c r="D1171" s="296"/>
      <c r="E1171" s="180">
        <v>23.6</v>
      </c>
      <c r="F1171" s="181"/>
      <c r="G1171" s="182"/>
      <c r="M1171" s="178" t="s">
        <v>1096</v>
      </c>
      <c r="O1171" s="170"/>
    </row>
    <row r="1172" spans="1:104">
      <c r="A1172" s="177"/>
      <c r="B1172" s="179"/>
      <c r="C1172" s="295" t="s">
        <v>223</v>
      </c>
      <c r="D1172" s="296"/>
      <c r="E1172" s="180">
        <v>16</v>
      </c>
      <c r="F1172" s="181"/>
      <c r="G1172" s="182"/>
      <c r="M1172" s="178" t="s">
        <v>223</v>
      </c>
      <c r="O1172" s="170"/>
    </row>
    <row r="1173" spans="1:104">
      <c r="A1173" s="177"/>
      <c r="B1173" s="179"/>
      <c r="C1173" s="295" t="s">
        <v>225</v>
      </c>
      <c r="D1173" s="296"/>
      <c r="E1173" s="180">
        <v>16.600000000000001</v>
      </c>
      <c r="F1173" s="181"/>
      <c r="G1173" s="182"/>
      <c r="M1173" s="178" t="s">
        <v>225</v>
      </c>
      <c r="O1173" s="170"/>
    </row>
    <row r="1174" spans="1:104">
      <c r="A1174" s="177"/>
      <c r="B1174" s="179"/>
      <c r="C1174" s="295" t="s">
        <v>1097</v>
      </c>
      <c r="D1174" s="296"/>
      <c r="E1174" s="180">
        <v>16</v>
      </c>
      <c r="F1174" s="181"/>
      <c r="G1174" s="182"/>
      <c r="M1174" s="178" t="s">
        <v>1097</v>
      </c>
      <c r="O1174" s="170"/>
    </row>
    <row r="1175" spans="1:104">
      <c r="A1175" s="171">
        <v>214</v>
      </c>
      <c r="B1175" s="172" t="s">
        <v>1129</v>
      </c>
      <c r="C1175" s="173" t="s">
        <v>1130</v>
      </c>
      <c r="D1175" s="174" t="s">
        <v>62</v>
      </c>
      <c r="E1175" s="175">
        <v>0</v>
      </c>
      <c r="F1175" s="175">
        <v>0</v>
      </c>
      <c r="G1175" s="176">
        <f>E1175*F1175</f>
        <v>0</v>
      </c>
      <c r="O1175" s="170">
        <v>2</v>
      </c>
      <c r="AA1175" s="146">
        <v>7</v>
      </c>
      <c r="AB1175" s="146">
        <v>1002</v>
      </c>
      <c r="AC1175" s="146">
        <v>5</v>
      </c>
      <c r="AZ1175" s="146">
        <v>2</v>
      </c>
      <c r="BA1175" s="146">
        <f>IF(AZ1175=1,G1175,0)</f>
        <v>0</v>
      </c>
      <c r="BB1175" s="146">
        <f>IF(AZ1175=2,G1175,0)</f>
        <v>0</v>
      </c>
      <c r="BC1175" s="146">
        <f>IF(AZ1175=3,G1175,0)</f>
        <v>0</v>
      </c>
      <c r="BD1175" s="146">
        <f>IF(AZ1175=4,G1175,0)</f>
        <v>0</v>
      </c>
      <c r="BE1175" s="146">
        <f>IF(AZ1175=5,G1175,0)</f>
        <v>0</v>
      </c>
      <c r="CA1175" s="170">
        <v>7</v>
      </c>
      <c r="CB1175" s="170">
        <v>1002</v>
      </c>
      <c r="CZ1175" s="146">
        <v>0</v>
      </c>
    </row>
    <row r="1176" spans="1:104">
      <c r="A1176" s="183"/>
      <c r="B1176" s="184" t="s">
        <v>77</v>
      </c>
      <c r="C1176" s="185" t="str">
        <f>CONCATENATE(B1116," ",C1116)</f>
        <v>776 Podlahy povlakové</v>
      </c>
      <c r="D1176" s="186"/>
      <c r="E1176" s="187"/>
      <c r="F1176" s="188"/>
      <c r="G1176" s="189">
        <f>SUM(G1116:G1175)</f>
        <v>0</v>
      </c>
      <c r="O1176" s="170">
        <v>4</v>
      </c>
      <c r="BA1176" s="190">
        <f>SUM(BA1116:BA1175)</f>
        <v>0</v>
      </c>
      <c r="BB1176" s="190">
        <f>SUM(BB1116:BB1175)</f>
        <v>0</v>
      </c>
      <c r="BC1176" s="190">
        <f>SUM(BC1116:BC1175)</f>
        <v>0</v>
      </c>
      <c r="BD1176" s="190">
        <f>SUM(BD1116:BD1175)</f>
        <v>0</v>
      </c>
      <c r="BE1176" s="190">
        <f>SUM(BE1116:BE1175)</f>
        <v>0</v>
      </c>
    </row>
    <row r="1177" spans="1:104">
      <c r="A1177" s="163" t="s">
        <v>73</v>
      </c>
      <c r="B1177" s="164" t="s">
        <v>1131</v>
      </c>
      <c r="C1177" s="165" t="s">
        <v>1132</v>
      </c>
      <c r="D1177" s="166"/>
      <c r="E1177" s="167"/>
      <c r="F1177" s="167"/>
      <c r="G1177" s="168"/>
      <c r="H1177" s="169"/>
      <c r="I1177" s="169"/>
      <c r="O1177" s="170">
        <v>1</v>
      </c>
    </row>
    <row r="1178" spans="1:104" ht="22.5">
      <c r="A1178" s="171">
        <v>215</v>
      </c>
      <c r="B1178" s="172" t="s">
        <v>1133</v>
      </c>
      <c r="C1178" s="173" t="s">
        <v>1134</v>
      </c>
      <c r="D1178" s="174" t="s">
        <v>130</v>
      </c>
      <c r="E1178" s="175">
        <v>120.64</v>
      </c>
      <c r="F1178" s="175">
        <v>0</v>
      </c>
      <c r="G1178" s="176">
        <f>E1178*F1178</f>
        <v>0</v>
      </c>
      <c r="O1178" s="170">
        <v>2</v>
      </c>
      <c r="AA1178" s="146">
        <v>1</v>
      </c>
      <c r="AB1178" s="146">
        <v>7</v>
      </c>
      <c r="AC1178" s="146">
        <v>7</v>
      </c>
      <c r="AZ1178" s="146">
        <v>2</v>
      </c>
      <c r="BA1178" s="146">
        <f>IF(AZ1178=1,G1178,0)</f>
        <v>0</v>
      </c>
      <c r="BB1178" s="146">
        <f>IF(AZ1178=2,G1178,0)</f>
        <v>0</v>
      </c>
      <c r="BC1178" s="146">
        <f>IF(AZ1178=3,G1178,0)</f>
        <v>0</v>
      </c>
      <c r="BD1178" s="146">
        <f>IF(AZ1178=4,G1178,0)</f>
        <v>0</v>
      </c>
      <c r="BE1178" s="146">
        <f>IF(AZ1178=5,G1178,0)</f>
        <v>0</v>
      </c>
      <c r="CA1178" s="170">
        <v>1</v>
      </c>
      <c r="CB1178" s="170">
        <v>7</v>
      </c>
      <c r="CZ1178" s="146">
        <v>4.5500000000000002E-3</v>
      </c>
    </row>
    <row r="1179" spans="1:104">
      <c r="A1179" s="177"/>
      <c r="B1179" s="179"/>
      <c r="C1179" s="295" t="s">
        <v>1135</v>
      </c>
      <c r="D1179" s="296"/>
      <c r="E1179" s="180">
        <v>18.16</v>
      </c>
      <c r="F1179" s="181"/>
      <c r="G1179" s="182"/>
      <c r="M1179" s="178" t="s">
        <v>1135</v>
      </c>
      <c r="O1179" s="170"/>
    </row>
    <row r="1180" spans="1:104">
      <c r="A1180" s="177"/>
      <c r="B1180" s="179"/>
      <c r="C1180" s="295" t="s">
        <v>1136</v>
      </c>
      <c r="D1180" s="296"/>
      <c r="E1180" s="180">
        <v>14.8</v>
      </c>
      <c r="F1180" s="181"/>
      <c r="G1180" s="182"/>
      <c r="M1180" s="178" t="s">
        <v>1136</v>
      </c>
      <c r="O1180" s="170"/>
    </row>
    <row r="1181" spans="1:104">
      <c r="A1181" s="177"/>
      <c r="B1181" s="179"/>
      <c r="C1181" s="295" t="s">
        <v>1137</v>
      </c>
      <c r="D1181" s="296"/>
      <c r="E1181" s="180">
        <v>14.36</v>
      </c>
      <c r="F1181" s="181"/>
      <c r="G1181" s="182"/>
      <c r="M1181" s="178" t="s">
        <v>1137</v>
      </c>
      <c r="O1181" s="170"/>
    </row>
    <row r="1182" spans="1:104">
      <c r="A1182" s="177"/>
      <c r="B1182" s="179"/>
      <c r="C1182" s="295" t="s">
        <v>1138</v>
      </c>
      <c r="D1182" s="296"/>
      <c r="E1182" s="180">
        <v>10.76</v>
      </c>
      <c r="F1182" s="181"/>
      <c r="G1182" s="182"/>
      <c r="M1182" s="178" t="s">
        <v>1138</v>
      </c>
      <c r="O1182" s="170"/>
    </row>
    <row r="1183" spans="1:104">
      <c r="A1183" s="177"/>
      <c r="B1183" s="179"/>
      <c r="C1183" s="295" t="s">
        <v>1139</v>
      </c>
      <c r="D1183" s="296"/>
      <c r="E1183" s="180">
        <v>10.4</v>
      </c>
      <c r="F1183" s="181"/>
      <c r="G1183" s="182"/>
      <c r="M1183" s="178" t="s">
        <v>1139</v>
      </c>
      <c r="O1183" s="170"/>
    </row>
    <row r="1184" spans="1:104">
      <c r="A1184" s="177"/>
      <c r="B1184" s="179"/>
      <c r="C1184" s="295" t="s">
        <v>1140</v>
      </c>
      <c r="D1184" s="296"/>
      <c r="E1184" s="180">
        <v>17.2</v>
      </c>
      <c r="F1184" s="181"/>
      <c r="G1184" s="182"/>
      <c r="M1184" s="178" t="s">
        <v>1140</v>
      </c>
      <c r="O1184" s="170"/>
    </row>
    <row r="1185" spans="1:104">
      <c r="A1185" s="177"/>
      <c r="B1185" s="179"/>
      <c r="C1185" s="295" t="s">
        <v>1141</v>
      </c>
      <c r="D1185" s="296"/>
      <c r="E1185" s="180">
        <v>17.96</v>
      </c>
      <c r="F1185" s="181"/>
      <c r="G1185" s="182"/>
      <c r="M1185" s="178" t="s">
        <v>1141</v>
      </c>
      <c r="O1185" s="170"/>
    </row>
    <row r="1186" spans="1:104">
      <c r="A1186" s="177"/>
      <c r="B1186" s="179"/>
      <c r="C1186" s="295" t="s">
        <v>1142</v>
      </c>
      <c r="D1186" s="296"/>
      <c r="E1186" s="180">
        <v>17</v>
      </c>
      <c r="F1186" s="181"/>
      <c r="G1186" s="182"/>
      <c r="M1186" s="178" t="s">
        <v>1142</v>
      </c>
      <c r="O1186" s="170"/>
    </row>
    <row r="1187" spans="1:104">
      <c r="A1187" s="171">
        <v>216</v>
      </c>
      <c r="B1187" s="172" t="s">
        <v>1143</v>
      </c>
      <c r="C1187" s="173" t="s">
        <v>1144</v>
      </c>
      <c r="D1187" s="174" t="s">
        <v>130</v>
      </c>
      <c r="E1187" s="175">
        <v>121</v>
      </c>
      <c r="F1187" s="175">
        <v>0</v>
      </c>
      <c r="G1187" s="176">
        <f>E1187*F1187</f>
        <v>0</v>
      </c>
      <c r="O1187" s="170">
        <v>2</v>
      </c>
      <c r="AA1187" s="146">
        <v>3</v>
      </c>
      <c r="AB1187" s="146">
        <v>7</v>
      </c>
      <c r="AC1187" s="146">
        <v>597813625</v>
      </c>
      <c r="AZ1187" s="146">
        <v>2</v>
      </c>
      <c r="BA1187" s="146">
        <f>IF(AZ1187=1,G1187,0)</f>
        <v>0</v>
      </c>
      <c r="BB1187" s="146">
        <f>IF(AZ1187=2,G1187,0)</f>
        <v>0</v>
      </c>
      <c r="BC1187" s="146">
        <f>IF(AZ1187=3,G1187,0)</f>
        <v>0</v>
      </c>
      <c r="BD1187" s="146">
        <f>IF(AZ1187=4,G1187,0)</f>
        <v>0</v>
      </c>
      <c r="BE1187" s="146">
        <f>IF(AZ1187=5,G1187,0)</f>
        <v>0</v>
      </c>
      <c r="CA1187" s="170">
        <v>3</v>
      </c>
      <c r="CB1187" s="170">
        <v>7</v>
      </c>
      <c r="CZ1187" s="146">
        <v>1.2200000000000001E-2</v>
      </c>
    </row>
    <row r="1188" spans="1:104">
      <c r="A1188" s="171">
        <v>217</v>
      </c>
      <c r="B1188" s="172" t="s">
        <v>1145</v>
      </c>
      <c r="C1188" s="173" t="s">
        <v>1146</v>
      </c>
      <c r="D1188" s="174" t="s">
        <v>62</v>
      </c>
      <c r="E1188" s="175">
        <v>0</v>
      </c>
      <c r="F1188" s="175">
        <v>0</v>
      </c>
      <c r="G1188" s="176">
        <f>E1188*F1188</f>
        <v>0</v>
      </c>
      <c r="O1188" s="170">
        <v>2</v>
      </c>
      <c r="AA1188" s="146">
        <v>7</v>
      </c>
      <c r="AB1188" s="146">
        <v>1002</v>
      </c>
      <c r="AC1188" s="146">
        <v>5</v>
      </c>
      <c r="AZ1188" s="146">
        <v>2</v>
      </c>
      <c r="BA1188" s="146">
        <f>IF(AZ1188=1,G1188,0)</f>
        <v>0</v>
      </c>
      <c r="BB1188" s="146">
        <f>IF(AZ1188=2,G1188,0)</f>
        <v>0</v>
      </c>
      <c r="BC1188" s="146">
        <f>IF(AZ1188=3,G1188,0)</f>
        <v>0</v>
      </c>
      <c r="BD1188" s="146">
        <f>IF(AZ1188=4,G1188,0)</f>
        <v>0</v>
      </c>
      <c r="BE1188" s="146">
        <f>IF(AZ1188=5,G1188,0)</f>
        <v>0</v>
      </c>
      <c r="CA1188" s="170">
        <v>7</v>
      </c>
      <c r="CB1188" s="170">
        <v>1002</v>
      </c>
      <c r="CZ1188" s="146">
        <v>0</v>
      </c>
    </row>
    <row r="1189" spans="1:104">
      <c r="A1189" s="183"/>
      <c r="B1189" s="184" t="s">
        <v>77</v>
      </c>
      <c r="C1189" s="185" t="str">
        <f>CONCATENATE(B1177," ",C1177)</f>
        <v>781 Obklady keramické</v>
      </c>
      <c r="D1189" s="186"/>
      <c r="E1189" s="187"/>
      <c r="F1189" s="188"/>
      <c r="G1189" s="189">
        <f>SUM(G1177:G1188)</f>
        <v>0</v>
      </c>
      <c r="O1189" s="170">
        <v>4</v>
      </c>
      <c r="BA1189" s="190">
        <f>SUM(BA1177:BA1188)</f>
        <v>0</v>
      </c>
      <c r="BB1189" s="190">
        <f>SUM(BB1177:BB1188)</f>
        <v>0</v>
      </c>
      <c r="BC1189" s="190">
        <f>SUM(BC1177:BC1188)</f>
        <v>0</v>
      </c>
      <c r="BD1189" s="190">
        <f>SUM(BD1177:BD1188)</f>
        <v>0</v>
      </c>
      <c r="BE1189" s="190">
        <f>SUM(BE1177:BE1188)</f>
        <v>0</v>
      </c>
    </row>
    <row r="1190" spans="1:104">
      <c r="A1190" s="163" t="s">
        <v>73</v>
      </c>
      <c r="B1190" s="164" t="s">
        <v>1147</v>
      </c>
      <c r="C1190" s="165" t="s">
        <v>1148</v>
      </c>
      <c r="D1190" s="166"/>
      <c r="E1190" s="167"/>
      <c r="F1190" s="167"/>
      <c r="G1190" s="168"/>
      <c r="H1190" s="169"/>
      <c r="I1190" s="169"/>
      <c r="O1190" s="170">
        <v>1</v>
      </c>
    </row>
    <row r="1191" spans="1:104">
      <c r="A1191" s="171">
        <v>218</v>
      </c>
      <c r="B1191" s="172" t="s">
        <v>1149</v>
      </c>
      <c r="C1191" s="173" t="s">
        <v>1150</v>
      </c>
      <c r="D1191" s="174" t="s">
        <v>130</v>
      </c>
      <c r="E1191" s="175">
        <v>3814.413</v>
      </c>
      <c r="F1191" s="175">
        <v>0</v>
      </c>
      <c r="G1191" s="176">
        <f>E1191*F1191</f>
        <v>0</v>
      </c>
      <c r="O1191" s="170">
        <v>2</v>
      </c>
      <c r="AA1191" s="146">
        <v>1</v>
      </c>
      <c r="AB1191" s="146">
        <v>7</v>
      </c>
      <c r="AC1191" s="146">
        <v>7</v>
      </c>
      <c r="AZ1191" s="146">
        <v>2</v>
      </c>
      <c r="BA1191" s="146">
        <f>IF(AZ1191=1,G1191,0)</f>
        <v>0</v>
      </c>
      <c r="BB1191" s="146">
        <f>IF(AZ1191=2,G1191,0)</f>
        <v>0</v>
      </c>
      <c r="BC1191" s="146">
        <f>IF(AZ1191=3,G1191,0)</f>
        <v>0</v>
      </c>
      <c r="BD1191" s="146">
        <f>IF(AZ1191=4,G1191,0)</f>
        <v>0</v>
      </c>
      <c r="BE1191" s="146">
        <f>IF(AZ1191=5,G1191,0)</f>
        <v>0</v>
      </c>
      <c r="CA1191" s="170">
        <v>1</v>
      </c>
      <c r="CB1191" s="170">
        <v>7</v>
      </c>
      <c r="CZ1191" s="146">
        <v>1E-4</v>
      </c>
    </row>
    <row r="1192" spans="1:104">
      <c r="A1192" s="177"/>
      <c r="B1192" s="179"/>
      <c r="C1192" s="295" t="s">
        <v>148</v>
      </c>
      <c r="D1192" s="296"/>
      <c r="E1192" s="180">
        <v>0</v>
      </c>
      <c r="F1192" s="181"/>
      <c r="G1192" s="182"/>
      <c r="M1192" s="178" t="s">
        <v>148</v>
      </c>
      <c r="O1192" s="170"/>
    </row>
    <row r="1193" spans="1:104">
      <c r="A1193" s="177"/>
      <c r="B1193" s="179"/>
      <c r="C1193" s="295" t="s">
        <v>318</v>
      </c>
      <c r="D1193" s="296"/>
      <c r="E1193" s="180">
        <v>28.956</v>
      </c>
      <c r="F1193" s="181"/>
      <c r="G1193" s="182"/>
      <c r="M1193" s="178" t="s">
        <v>318</v>
      </c>
      <c r="O1193" s="170"/>
    </row>
    <row r="1194" spans="1:104">
      <c r="A1194" s="177"/>
      <c r="B1194" s="179"/>
      <c r="C1194" s="295" t="s">
        <v>1151</v>
      </c>
      <c r="D1194" s="296"/>
      <c r="E1194" s="180">
        <v>15.2</v>
      </c>
      <c r="F1194" s="181"/>
      <c r="G1194" s="182"/>
      <c r="M1194" s="178" t="s">
        <v>1151</v>
      </c>
      <c r="O1194" s="170"/>
    </row>
    <row r="1195" spans="1:104">
      <c r="A1195" s="177"/>
      <c r="B1195" s="179"/>
      <c r="C1195" s="295" t="s">
        <v>319</v>
      </c>
      <c r="D1195" s="296"/>
      <c r="E1195" s="180">
        <v>48.07</v>
      </c>
      <c r="F1195" s="181"/>
      <c r="G1195" s="182"/>
      <c r="M1195" s="178" t="s">
        <v>319</v>
      </c>
      <c r="O1195" s="170"/>
    </row>
    <row r="1196" spans="1:104">
      <c r="A1196" s="177"/>
      <c r="B1196" s="179"/>
      <c r="C1196" s="295" t="s">
        <v>1152</v>
      </c>
      <c r="D1196" s="296"/>
      <c r="E1196" s="180">
        <v>12.7</v>
      </c>
      <c r="F1196" s="181"/>
      <c r="G1196" s="182"/>
      <c r="M1196" s="178" t="s">
        <v>1152</v>
      </c>
      <c r="O1196" s="170"/>
    </row>
    <row r="1197" spans="1:104">
      <c r="A1197" s="177"/>
      <c r="B1197" s="179"/>
      <c r="C1197" s="295" t="s">
        <v>1153</v>
      </c>
      <c r="D1197" s="296"/>
      <c r="E1197" s="180">
        <v>4.2</v>
      </c>
      <c r="F1197" s="181"/>
      <c r="G1197" s="182"/>
      <c r="M1197" s="178" t="s">
        <v>1153</v>
      </c>
      <c r="O1197" s="170"/>
    </row>
    <row r="1198" spans="1:104">
      <c r="A1198" s="177"/>
      <c r="B1198" s="179"/>
      <c r="C1198" s="295" t="s">
        <v>1154</v>
      </c>
      <c r="D1198" s="296"/>
      <c r="E1198" s="180">
        <v>3.1</v>
      </c>
      <c r="F1198" s="181"/>
      <c r="G1198" s="182"/>
      <c r="M1198" s="178" t="s">
        <v>1154</v>
      </c>
      <c r="O1198" s="170"/>
    </row>
    <row r="1199" spans="1:104">
      <c r="A1199" s="177"/>
      <c r="B1199" s="179"/>
      <c r="C1199" s="295" t="s">
        <v>320</v>
      </c>
      <c r="D1199" s="296"/>
      <c r="E1199" s="180">
        <v>15.997999999999999</v>
      </c>
      <c r="F1199" s="181"/>
      <c r="G1199" s="182"/>
      <c r="M1199" s="178" t="s">
        <v>320</v>
      </c>
      <c r="O1199" s="170"/>
    </row>
    <row r="1200" spans="1:104">
      <c r="A1200" s="177"/>
      <c r="B1200" s="179"/>
      <c r="C1200" s="295" t="s">
        <v>1155</v>
      </c>
      <c r="D1200" s="296"/>
      <c r="E1200" s="180">
        <v>8.5</v>
      </c>
      <c r="F1200" s="181"/>
      <c r="G1200" s="182"/>
      <c r="M1200" s="178" t="s">
        <v>1155</v>
      </c>
      <c r="O1200" s="170"/>
    </row>
    <row r="1201" spans="1:15">
      <c r="A1201" s="177"/>
      <c r="B1201" s="179"/>
      <c r="C1201" s="295" t="s">
        <v>321</v>
      </c>
      <c r="D1201" s="296"/>
      <c r="E1201" s="180">
        <v>34.466000000000001</v>
      </c>
      <c r="F1201" s="181"/>
      <c r="G1201" s="182"/>
      <c r="M1201" s="178" t="s">
        <v>321</v>
      </c>
      <c r="O1201" s="170"/>
    </row>
    <row r="1202" spans="1:15">
      <c r="A1202" s="177"/>
      <c r="B1202" s="179"/>
      <c r="C1202" s="295" t="s">
        <v>1156</v>
      </c>
      <c r="D1202" s="296"/>
      <c r="E1202" s="180">
        <v>22.3</v>
      </c>
      <c r="F1202" s="181"/>
      <c r="G1202" s="182"/>
      <c r="M1202" s="178" t="s">
        <v>1156</v>
      </c>
      <c r="O1202" s="170"/>
    </row>
    <row r="1203" spans="1:15">
      <c r="A1203" s="177"/>
      <c r="B1203" s="179"/>
      <c r="C1203" s="295" t="s">
        <v>322</v>
      </c>
      <c r="D1203" s="296"/>
      <c r="E1203" s="180">
        <v>9.1579999999999995</v>
      </c>
      <c r="F1203" s="181"/>
      <c r="G1203" s="182"/>
      <c r="M1203" s="178" t="s">
        <v>322</v>
      </c>
      <c r="O1203" s="170"/>
    </row>
    <row r="1204" spans="1:15">
      <c r="A1204" s="177"/>
      <c r="B1204" s="179"/>
      <c r="C1204" s="295" t="s">
        <v>1157</v>
      </c>
      <c r="D1204" s="296"/>
      <c r="E1204" s="180">
        <v>6.3</v>
      </c>
      <c r="F1204" s="181"/>
      <c r="G1204" s="182"/>
      <c r="M1204" s="178" t="s">
        <v>1157</v>
      </c>
      <c r="O1204" s="170"/>
    </row>
    <row r="1205" spans="1:15">
      <c r="A1205" s="177"/>
      <c r="B1205" s="179"/>
      <c r="C1205" s="295" t="s">
        <v>1158</v>
      </c>
      <c r="D1205" s="296"/>
      <c r="E1205" s="180">
        <v>1.7949999999999999</v>
      </c>
      <c r="F1205" s="181"/>
      <c r="G1205" s="182"/>
      <c r="M1205" s="178" t="s">
        <v>1158</v>
      </c>
      <c r="O1205" s="170"/>
    </row>
    <row r="1206" spans="1:15">
      <c r="A1206" s="177"/>
      <c r="B1206" s="179"/>
      <c r="C1206" s="295" t="s">
        <v>1159</v>
      </c>
      <c r="D1206" s="296"/>
      <c r="E1206" s="180">
        <v>3.2</v>
      </c>
      <c r="F1206" s="181"/>
      <c r="G1206" s="182"/>
      <c r="M1206" s="178" t="s">
        <v>1159</v>
      </c>
      <c r="O1206" s="170"/>
    </row>
    <row r="1207" spans="1:15">
      <c r="A1207" s="177"/>
      <c r="B1207" s="179"/>
      <c r="C1207" s="295" t="s">
        <v>1160</v>
      </c>
      <c r="D1207" s="296"/>
      <c r="E1207" s="180">
        <v>8.7899999999999991</v>
      </c>
      <c r="F1207" s="181"/>
      <c r="G1207" s="182"/>
      <c r="M1207" s="178" t="s">
        <v>1160</v>
      </c>
      <c r="O1207" s="170"/>
    </row>
    <row r="1208" spans="1:15">
      <c r="A1208" s="177"/>
      <c r="B1208" s="179"/>
      <c r="C1208" s="295" t="s">
        <v>1161</v>
      </c>
      <c r="D1208" s="296"/>
      <c r="E1208" s="180">
        <v>3.3</v>
      </c>
      <c r="F1208" s="181"/>
      <c r="G1208" s="182"/>
      <c r="M1208" s="178" t="s">
        <v>1161</v>
      </c>
      <c r="O1208" s="170"/>
    </row>
    <row r="1209" spans="1:15">
      <c r="A1209" s="177"/>
      <c r="B1209" s="179"/>
      <c r="C1209" s="295" t="s">
        <v>323</v>
      </c>
      <c r="D1209" s="296"/>
      <c r="E1209" s="180">
        <v>32.262</v>
      </c>
      <c r="F1209" s="181"/>
      <c r="G1209" s="182"/>
      <c r="M1209" s="178" t="s">
        <v>323</v>
      </c>
      <c r="O1209" s="170"/>
    </row>
    <row r="1210" spans="1:15">
      <c r="A1210" s="177"/>
      <c r="B1210" s="179"/>
      <c r="C1210" s="295" t="s">
        <v>1162</v>
      </c>
      <c r="D1210" s="296"/>
      <c r="E1210" s="180">
        <v>3.3</v>
      </c>
      <c r="F1210" s="181"/>
      <c r="G1210" s="182"/>
      <c r="M1210" s="178" t="s">
        <v>1162</v>
      </c>
      <c r="O1210" s="170"/>
    </row>
    <row r="1211" spans="1:15">
      <c r="A1211" s="177"/>
      <c r="B1211" s="179"/>
      <c r="C1211" s="295" t="s">
        <v>324</v>
      </c>
      <c r="D1211" s="296"/>
      <c r="E1211" s="180">
        <v>35.567999999999998</v>
      </c>
      <c r="F1211" s="181"/>
      <c r="G1211" s="182"/>
      <c r="M1211" s="178" t="s">
        <v>324</v>
      </c>
      <c r="O1211" s="170"/>
    </row>
    <row r="1212" spans="1:15">
      <c r="A1212" s="177"/>
      <c r="B1212" s="179"/>
      <c r="C1212" s="295" t="s">
        <v>1163</v>
      </c>
      <c r="D1212" s="296"/>
      <c r="E1212" s="180">
        <v>16.3</v>
      </c>
      <c r="F1212" s="181"/>
      <c r="G1212" s="182"/>
      <c r="M1212" s="178" t="s">
        <v>1163</v>
      </c>
      <c r="O1212" s="170"/>
    </row>
    <row r="1213" spans="1:15">
      <c r="A1213" s="177"/>
      <c r="B1213" s="179"/>
      <c r="C1213" s="295" t="s">
        <v>168</v>
      </c>
      <c r="D1213" s="296"/>
      <c r="E1213" s="180">
        <v>0</v>
      </c>
      <c r="F1213" s="181"/>
      <c r="G1213" s="182"/>
      <c r="M1213" s="178" t="s">
        <v>168</v>
      </c>
      <c r="O1213" s="170"/>
    </row>
    <row r="1214" spans="1:15">
      <c r="A1214" s="177"/>
      <c r="B1214" s="179"/>
      <c r="C1214" s="295" t="s">
        <v>325</v>
      </c>
      <c r="D1214" s="296"/>
      <c r="E1214" s="180">
        <v>3167.5859999999998</v>
      </c>
      <c r="F1214" s="181"/>
      <c r="G1214" s="182"/>
      <c r="M1214" s="178" t="s">
        <v>325</v>
      </c>
      <c r="O1214" s="170"/>
    </row>
    <row r="1215" spans="1:15">
      <c r="A1215" s="177"/>
      <c r="B1215" s="179"/>
      <c r="C1215" s="295" t="s">
        <v>1164</v>
      </c>
      <c r="D1215" s="296"/>
      <c r="E1215" s="180">
        <v>15.9</v>
      </c>
      <c r="F1215" s="181"/>
      <c r="G1215" s="182"/>
      <c r="M1215" s="178" t="s">
        <v>1164</v>
      </c>
      <c r="O1215" s="170"/>
    </row>
    <row r="1216" spans="1:15">
      <c r="A1216" s="177"/>
      <c r="B1216" s="179"/>
      <c r="C1216" s="295" t="s">
        <v>326</v>
      </c>
      <c r="D1216" s="296"/>
      <c r="E1216" s="180">
        <v>9.4499999999999993</v>
      </c>
      <c r="F1216" s="181"/>
      <c r="G1216" s="182"/>
      <c r="M1216" s="178" t="s">
        <v>326</v>
      </c>
      <c r="O1216" s="170"/>
    </row>
    <row r="1217" spans="1:15">
      <c r="A1217" s="177"/>
      <c r="B1217" s="179"/>
      <c r="C1217" s="295" t="s">
        <v>1159</v>
      </c>
      <c r="D1217" s="296"/>
      <c r="E1217" s="180">
        <v>3.2</v>
      </c>
      <c r="F1217" s="181"/>
      <c r="G1217" s="182"/>
      <c r="M1217" s="178" t="s">
        <v>1159</v>
      </c>
      <c r="O1217" s="170"/>
    </row>
    <row r="1218" spans="1:15">
      <c r="A1218" s="177"/>
      <c r="B1218" s="179"/>
      <c r="C1218" s="295" t="s">
        <v>1165</v>
      </c>
      <c r="D1218" s="296"/>
      <c r="E1218" s="180">
        <v>4.25</v>
      </c>
      <c r="F1218" s="181"/>
      <c r="G1218" s="182"/>
      <c r="M1218" s="178" t="s">
        <v>1165</v>
      </c>
      <c r="O1218" s="170"/>
    </row>
    <row r="1219" spans="1:15">
      <c r="A1219" s="177"/>
      <c r="B1219" s="179"/>
      <c r="C1219" s="295" t="s">
        <v>1166</v>
      </c>
      <c r="D1219" s="296"/>
      <c r="E1219" s="180">
        <v>4.0999999999999996</v>
      </c>
      <c r="F1219" s="181"/>
      <c r="G1219" s="182"/>
      <c r="M1219" s="178" t="s">
        <v>1166</v>
      </c>
      <c r="O1219" s="170"/>
    </row>
    <row r="1220" spans="1:15">
      <c r="A1220" s="177"/>
      <c r="B1220" s="179"/>
      <c r="C1220" s="295" t="s">
        <v>327</v>
      </c>
      <c r="D1220" s="296"/>
      <c r="E1220" s="180">
        <v>18.954000000000001</v>
      </c>
      <c r="F1220" s="181"/>
      <c r="G1220" s="182"/>
      <c r="M1220" s="178" t="s">
        <v>327</v>
      </c>
      <c r="O1220" s="170"/>
    </row>
    <row r="1221" spans="1:15">
      <c r="A1221" s="177"/>
      <c r="B1221" s="179"/>
      <c r="C1221" s="295" t="s">
        <v>1167</v>
      </c>
      <c r="D1221" s="296"/>
      <c r="E1221" s="180">
        <v>19.600000000000001</v>
      </c>
      <c r="F1221" s="181"/>
      <c r="G1221" s="182"/>
      <c r="M1221" s="178" t="s">
        <v>1167</v>
      </c>
      <c r="O1221" s="170"/>
    </row>
    <row r="1222" spans="1:15">
      <c r="A1222" s="177"/>
      <c r="B1222" s="179"/>
      <c r="C1222" s="295" t="s">
        <v>328</v>
      </c>
      <c r="D1222" s="296"/>
      <c r="E1222" s="180">
        <v>36.881999999999998</v>
      </c>
      <c r="F1222" s="181"/>
      <c r="G1222" s="182"/>
      <c r="M1222" s="178" t="s">
        <v>328</v>
      </c>
      <c r="O1222" s="170"/>
    </row>
    <row r="1223" spans="1:15">
      <c r="A1223" s="177"/>
      <c r="B1223" s="179"/>
      <c r="C1223" s="295" t="s">
        <v>1168</v>
      </c>
      <c r="D1223" s="296"/>
      <c r="E1223" s="180">
        <v>23.2</v>
      </c>
      <c r="F1223" s="181"/>
      <c r="G1223" s="182"/>
      <c r="M1223" s="178" t="s">
        <v>1168</v>
      </c>
      <c r="O1223" s="170"/>
    </row>
    <row r="1224" spans="1:15">
      <c r="A1224" s="177"/>
      <c r="B1224" s="179"/>
      <c r="C1224" s="295" t="s">
        <v>329</v>
      </c>
      <c r="D1224" s="296"/>
      <c r="E1224" s="180">
        <v>5.13</v>
      </c>
      <c r="F1224" s="181"/>
      <c r="G1224" s="182"/>
      <c r="M1224" s="178" t="s">
        <v>329</v>
      </c>
      <c r="O1224" s="170"/>
    </row>
    <row r="1225" spans="1:15">
      <c r="A1225" s="177"/>
      <c r="B1225" s="179"/>
      <c r="C1225" s="295" t="s">
        <v>1169</v>
      </c>
      <c r="D1225" s="296"/>
      <c r="E1225" s="180">
        <v>2.5</v>
      </c>
      <c r="F1225" s="181"/>
      <c r="G1225" s="182"/>
      <c r="M1225" s="178" t="s">
        <v>1169</v>
      </c>
      <c r="O1225" s="170"/>
    </row>
    <row r="1226" spans="1:15">
      <c r="A1226" s="177"/>
      <c r="B1226" s="179"/>
      <c r="C1226" s="295" t="s">
        <v>330</v>
      </c>
      <c r="D1226" s="296"/>
      <c r="E1226" s="180">
        <v>2.093</v>
      </c>
      <c r="F1226" s="181"/>
      <c r="G1226" s="182"/>
      <c r="M1226" s="178" t="s">
        <v>330</v>
      </c>
      <c r="O1226" s="170"/>
    </row>
    <row r="1227" spans="1:15">
      <c r="A1227" s="177"/>
      <c r="B1227" s="179"/>
      <c r="C1227" s="295" t="s">
        <v>1170</v>
      </c>
      <c r="D1227" s="296"/>
      <c r="E1227" s="180">
        <v>4.5999999999999996</v>
      </c>
      <c r="F1227" s="181"/>
      <c r="G1227" s="182"/>
      <c r="M1227" s="178" t="s">
        <v>1170</v>
      </c>
      <c r="O1227" s="170"/>
    </row>
    <row r="1228" spans="1:15">
      <c r="A1228" s="177"/>
      <c r="B1228" s="179"/>
      <c r="C1228" s="295" t="s">
        <v>331</v>
      </c>
      <c r="D1228" s="296"/>
      <c r="E1228" s="180">
        <v>37.232999999999997</v>
      </c>
      <c r="F1228" s="181"/>
      <c r="G1228" s="182"/>
      <c r="M1228" s="178" t="s">
        <v>331</v>
      </c>
      <c r="O1228" s="170"/>
    </row>
    <row r="1229" spans="1:15">
      <c r="A1229" s="177"/>
      <c r="B1229" s="179"/>
      <c r="C1229" s="295" t="s">
        <v>1171</v>
      </c>
      <c r="D1229" s="296"/>
      <c r="E1229" s="180">
        <v>16</v>
      </c>
      <c r="F1229" s="181"/>
      <c r="G1229" s="182"/>
      <c r="M1229" s="178">
        <v>16</v>
      </c>
      <c r="O1229" s="170"/>
    </row>
    <row r="1230" spans="1:15">
      <c r="A1230" s="177"/>
      <c r="B1230" s="179"/>
      <c r="C1230" s="295" t="s">
        <v>332</v>
      </c>
      <c r="D1230" s="296"/>
      <c r="E1230" s="180">
        <v>10.125</v>
      </c>
      <c r="F1230" s="181"/>
      <c r="G1230" s="182"/>
      <c r="M1230" s="178" t="s">
        <v>332</v>
      </c>
      <c r="O1230" s="170"/>
    </row>
    <row r="1231" spans="1:15">
      <c r="A1231" s="177"/>
      <c r="B1231" s="179"/>
      <c r="C1231" s="295" t="s">
        <v>1172</v>
      </c>
      <c r="D1231" s="296"/>
      <c r="E1231" s="180">
        <v>3.8</v>
      </c>
      <c r="F1231" s="181"/>
      <c r="G1231" s="182"/>
      <c r="M1231" s="178" t="s">
        <v>1172</v>
      </c>
      <c r="O1231" s="170"/>
    </row>
    <row r="1232" spans="1:15">
      <c r="A1232" s="177"/>
      <c r="B1232" s="179"/>
      <c r="C1232" s="295" t="s">
        <v>333</v>
      </c>
      <c r="D1232" s="296"/>
      <c r="E1232" s="180">
        <v>3.01</v>
      </c>
      <c r="F1232" s="181"/>
      <c r="G1232" s="182"/>
      <c r="M1232" s="178" t="s">
        <v>333</v>
      </c>
      <c r="O1232" s="170"/>
    </row>
    <row r="1233" spans="1:104">
      <c r="A1233" s="177"/>
      <c r="B1233" s="179"/>
      <c r="C1233" s="295" t="s">
        <v>1173</v>
      </c>
      <c r="D1233" s="296"/>
      <c r="E1233" s="180">
        <v>4.3</v>
      </c>
      <c r="F1233" s="181"/>
      <c r="G1233" s="182"/>
      <c r="M1233" s="178" t="s">
        <v>1173</v>
      </c>
      <c r="O1233" s="170"/>
    </row>
    <row r="1234" spans="1:104">
      <c r="A1234" s="177"/>
      <c r="B1234" s="179"/>
      <c r="C1234" s="295" t="s">
        <v>334</v>
      </c>
      <c r="D1234" s="296"/>
      <c r="E1234" s="180">
        <v>45.576000000000001</v>
      </c>
      <c r="F1234" s="181"/>
      <c r="G1234" s="182"/>
      <c r="M1234" s="178" t="s">
        <v>334</v>
      </c>
      <c r="O1234" s="170"/>
    </row>
    <row r="1235" spans="1:104">
      <c r="A1235" s="177"/>
      <c r="B1235" s="179"/>
      <c r="C1235" s="295" t="s">
        <v>1174</v>
      </c>
      <c r="D1235" s="296"/>
      <c r="E1235" s="180">
        <v>16.600000000000001</v>
      </c>
      <c r="F1235" s="181"/>
      <c r="G1235" s="182"/>
      <c r="M1235" s="178" t="s">
        <v>1174</v>
      </c>
      <c r="O1235" s="170"/>
    </row>
    <row r="1236" spans="1:104">
      <c r="A1236" s="177"/>
      <c r="B1236" s="179"/>
      <c r="C1236" s="295" t="s">
        <v>335</v>
      </c>
      <c r="D1236" s="296"/>
      <c r="E1236" s="180">
        <v>30.861000000000001</v>
      </c>
      <c r="F1236" s="181"/>
      <c r="G1236" s="182"/>
      <c r="M1236" s="178" t="s">
        <v>335</v>
      </c>
      <c r="O1236" s="170"/>
    </row>
    <row r="1237" spans="1:104">
      <c r="A1237" s="177"/>
      <c r="B1237" s="179"/>
      <c r="C1237" s="295" t="s">
        <v>1171</v>
      </c>
      <c r="D1237" s="296"/>
      <c r="E1237" s="180">
        <v>16</v>
      </c>
      <c r="F1237" s="181"/>
      <c r="G1237" s="182"/>
      <c r="M1237" s="178">
        <v>16</v>
      </c>
      <c r="O1237" s="170"/>
    </row>
    <row r="1238" spans="1:104">
      <c r="A1238" s="171">
        <v>219</v>
      </c>
      <c r="B1238" s="172" t="s">
        <v>1175</v>
      </c>
      <c r="C1238" s="173" t="s">
        <v>1176</v>
      </c>
      <c r="D1238" s="174" t="s">
        <v>130</v>
      </c>
      <c r="E1238" s="175">
        <v>224</v>
      </c>
      <c r="F1238" s="175">
        <v>0</v>
      </c>
      <c r="G1238" s="176">
        <f>E1238*F1238</f>
        <v>0</v>
      </c>
      <c r="O1238" s="170">
        <v>2</v>
      </c>
      <c r="AA1238" s="146">
        <v>1</v>
      </c>
      <c r="AB1238" s="146">
        <v>7</v>
      </c>
      <c r="AC1238" s="146">
        <v>7</v>
      </c>
      <c r="AZ1238" s="146">
        <v>2</v>
      </c>
      <c r="BA1238" s="146">
        <f>IF(AZ1238=1,G1238,0)</f>
        <v>0</v>
      </c>
      <c r="BB1238" s="146">
        <f>IF(AZ1238=2,G1238,0)</f>
        <v>0</v>
      </c>
      <c r="BC1238" s="146">
        <f>IF(AZ1238=3,G1238,0)</f>
        <v>0</v>
      </c>
      <c r="BD1238" s="146">
        <f>IF(AZ1238=4,G1238,0)</f>
        <v>0</v>
      </c>
      <c r="BE1238" s="146">
        <f>IF(AZ1238=5,G1238,0)</f>
        <v>0</v>
      </c>
      <c r="CA1238" s="170">
        <v>1</v>
      </c>
      <c r="CB1238" s="170">
        <v>7</v>
      </c>
      <c r="CZ1238" s="146">
        <v>1.3999999999999999E-4</v>
      </c>
    </row>
    <row r="1239" spans="1:104">
      <c r="A1239" s="177"/>
      <c r="B1239" s="179"/>
      <c r="C1239" s="295" t="s">
        <v>1177</v>
      </c>
      <c r="D1239" s="296"/>
      <c r="E1239" s="180">
        <v>0</v>
      </c>
      <c r="F1239" s="181"/>
      <c r="G1239" s="182"/>
      <c r="M1239" s="178" t="s">
        <v>1177</v>
      </c>
      <c r="O1239" s="170"/>
    </row>
    <row r="1240" spans="1:104">
      <c r="A1240" s="177"/>
      <c r="B1240" s="179"/>
      <c r="C1240" s="295" t="s">
        <v>1178</v>
      </c>
      <c r="D1240" s="296"/>
      <c r="E1240" s="180">
        <v>15.2</v>
      </c>
      <c r="F1240" s="181"/>
      <c r="G1240" s="182"/>
      <c r="M1240" s="178" t="s">
        <v>1178</v>
      </c>
      <c r="O1240" s="170"/>
    </row>
    <row r="1241" spans="1:104">
      <c r="A1241" s="177"/>
      <c r="B1241" s="179"/>
      <c r="C1241" s="295" t="s">
        <v>270</v>
      </c>
      <c r="D1241" s="296"/>
      <c r="E1241" s="180">
        <v>12.7</v>
      </c>
      <c r="F1241" s="181"/>
      <c r="G1241" s="182"/>
      <c r="M1241" s="178" t="s">
        <v>270</v>
      </c>
      <c r="O1241" s="170"/>
    </row>
    <row r="1242" spans="1:104">
      <c r="A1242" s="177"/>
      <c r="B1242" s="179"/>
      <c r="C1242" s="295" t="s">
        <v>1179</v>
      </c>
      <c r="D1242" s="296"/>
      <c r="E1242" s="180">
        <v>3.1</v>
      </c>
      <c r="F1242" s="181"/>
      <c r="G1242" s="182"/>
      <c r="M1242" s="178" t="s">
        <v>1179</v>
      </c>
      <c r="O1242" s="170"/>
    </row>
    <row r="1243" spans="1:104">
      <c r="A1243" s="177"/>
      <c r="B1243" s="179"/>
      <c r="C1243" s="295" t="s">
        <v>272</v>
      </c>
      <c r="D1243" s="296"/>
      <c r="E1243" s="180">
        <v>8.5</v>
      </c>
      <c r="F1243" s="181"/>
      <c r="G1243" s="182"/>
      <c r="M1243" s="178" t="s">
        <v>272</v>
      </c>
      <c r="O1243" s="170"/>
    </row>
    <row r="1244" spans="1:104">
      <c r="A1244" s="177"/>
      <c r="B1244" s="179"/>
      <c r="C1244" s="295" t="s">
        <v>1180</v>
      </c>
      <c r="D1244" s="296"/>
      <c r="E1244" s="180">
        <v>22.3</v>
      </c>
      <c r="F1244" s="181"/>
      <c r="G1244" s="182"/>
      <c r="M1244" s="178" t="s">
        <v>1180</v>
      </c>
      <c r="O1244" s="170"/>
    </row>
    <row r="1245" spans="1:104">
      <c r="A1245" s="177"/>
      <c r="B1245" s="179"/>
      <c r="C1245" s="295" t="s">
        <v>1181</v>
      </c>
      <c r="D1245" s="296"/>
      <c r="E1245" s="180">
        <v>6.3</v>
      </c>
      <c r="F1245" s="181"/>
      <c r="G1245" s="182"/>
      <c r="M1245" s="178" t="s">
        <v>1181</v>
      </c>
      <c r="O1245" s="170"/>
    </row>
    <row r="1246" spans="1:104">
      <c r="A1246" s="177"/>
      <c r="B1246" s="179"/>
      <c r="C1246" s="295" t="s">
        <v>1182</v>
      </c>
      <c r="D1246" s="296"/>
      <c r="E1246" s="180">
        <v>3.2</v>
      </c>
      <c r="F1246" s="181"/>
      <c r="G1246" s="182"/>
      <c r="M1246" s="178" t="s">
        <v>1182</v>
      </c>
      <c r="O1246" s="170"/>
    </row>
    <row r="1247" spans="1:104">
      <c r="A1247" s="177"/>
      <c r="B1247" s="179"/>
      <c r="C1247" s="295" t="s">
        <v>1183</v>
      </c>
      <c r="D1247" s="296"/>
      <c r="E1247" s="180">
        <v>3.3</v>
      </c>
      <c r="F1247" s="181"/>
      <c r="G1247" s="182"/>
      <c r="M1247" s="178" t="s">
        <v>1183</v>
      </c>
      <c r="O1247" s="170"/>
    </row>
    <row r="1248" spans="1:104">
      <c r="A1248" s="177"/>
      <c r="B1248" s="179"/>
      <c r="C1248" s="295" t="s">
        <v>1184</v>
      </c>
      <c r="D1248" s="296"/>
      <c r="E1248" s="180">
        <v>3.3</v>
      </c>
      <c r="F1248" s="181"/>
      <c r="G1248" s="182"/>
      <c r="M1248" s="178" t="s">
        <v>1184</v>
      </c>
      <c r="O1248" s="170"/>
    </row>
    <row r="1249" spans="1:104">
      <c r="A1249" s="177"/>
      <c r="B1249" s="179"/>
      <c r="C1249" s="295" t="s">
        <v>1185</v>
      </c>
      <c r="D1249" s="296"/>
      <c r="E1249" s="180">
        <v>16.3</v>
      </c>
      <c r="F1249" s="181"/>
      <c r="G1249" s="182"/>
      <c r="M1249" s="178" t="s">
        <v>1185</v>
      </c>
      <c r="O1249" s="170"/>
    </row>
    <row r="1250" spans="1:104">
      <c r="A1250" s="177"/>
      <c r="B1250" s="179"/>
      <c r="C1250" s="295" t="s">
        <v>218</v>
      </c>
      <c r="D1250" s="296"/>
      <c r="E1250" s="180">
        <v>15.9</v>
      </c>
      <c r="F1250" s="181"/>
      <c r="G1250" s="182"/>
      <c r="M1250" s="178" t="s">
        <v>218</v>
      </c>
      <c r="O1250" s="170"/>
    </row>
    <row r="1251" spans="1:104">
      <c r="A1251" s="177"/>
      <c r="B1251" s="179"/>
      <c r="C1251" s="295" t="s">
        <v>1186</v>
      </c>
      <c r="D1251" s="296"/>
      <c r="E1251" s="180">
        <v>3.2</v>
      </c>
      <c r="F1251" s="181"/>
      <c r="G1251" s="182"/>
      <c r="M1251" s="178" t="s">
        <v>1186</v>
      </c>
      <c r="O1251" s="170"/>
    </row>
    <row r="1252" spans="1:104">
      <c r="A1252" s="177"/>
      <c r="B1252" s="179"/>
      <c r="C1252" s="295" t="s">
        <v>1187</v>
      </c>
      <c r="D1252" s="296"/>
      <c r="E1252" s="180">
        <v>4.0999999999999996</v>
      </c>
      <c r="F1252" s="181"/>
      <c r="G1252" s="182"/>
      <c r="M1252" s="178" t="s">
        <v>1187</v>
      </c>
      <c r="O1252" s="170"/>
    </row>
    <row r="1253" spans="1:104">
      <c r="A1253" s="177"/>
      <c r="B1253" s="179"/>
      <c r="C1253" s="295" t="s">
        <v>1188</v>
      </c>
      <c r="D1253" s="296"/>
      <c r="E1253" s="180">
        <v>19.600000000000001</v>
      </c>
      <c r="F1253" s="181"/>
      <c r="G1253" s="182"/>
      <c r="M1253" s="178" t="s">
        <v>1188</v>
      </c>
      <c r="O1253" s="170"/>
    </row>
    <row r="1254" spans="1:104">
      <c r="A1254" s="177"/>
      <c r="B1254" s="179"/>
      <c r="C1254" s="295" t="s">
        <v>1189</v>
      </c>
      <c r="D1254" s="296"/>
      <c r="E1254" s="180">
        <v>23.2</v>
      </c>
      <c r="F1254" s="181"/>
      <c r="G1254" s="182"/>
      <c r="M1254" s="178" t="s">
        <v>1189</v>
      </c>
      <c r="O1254" s="170"/>
    </row>
    <row r="1255" spans="1:104">
      <c r="A1255" s="177"/>
      <c r="B1255" s="179"/>
      <c r="C1255" s="295" t="s">
        <v>1190</v>
      </c>
      <c r="D1255" s="296"/>
      <c r="E1255" s="180">
        <v>2.5</v>
      </c>
      <c r="F1255" s="181"/>
      <c r="G1255" s="182"/>
      <c r="M1255" s="178" t="s">
        <v>1190</v>
      </c>
      <c r="O1255" s="170"/>
    </row>
    <row r="1256" spans="1:104">
      <c r="A1256" s="177"/>
      <c r="B1256" s="179"/>
      <c r="C1256" s="295" t="s">
        <v>1191</v>
      </c>
      <c r="D1256" s="296"/>
      <c r="E1256" s="180">
        <v>4.5999999999999996</v>
      </c>
      <c r="F1256" s="181"/>
      <c r="G1256" s="182"/>
      <c r="M1256" s="178" t="s">
        <v>1191</v>
      </c>
      <c r="O1256" s="170"/>
    </row>
    <row r="1257" spans="1:104">
      <c r="A1257" s="177"/>
      <c r="B1257" s="179"/>
      <c r="C1257" s="295" t="s">
        <v>1192</v>
      </c>
      <c r="D1257" s="296"/>
      <c r="E1257" s="180">
        <v>16</v>
      </c>
      <c r="F1257" s="181"/>
      <c r="G1257" s="182"/>
      <c r="M1257" s="178" t="s">
        <v>1192</v>
      </c>
      <c r="O1257" s="170"/>
    </row>
    <row r="1258" spans="1:104">
      <c r="A1258" s="177"/>
      <c r="B1258" s="179"/>
      <c r="C1258" s="295" t="s">
        <v>1193</v>
      </c>
      <c r="D1258" s="296"/>
      <c r="E1258" s="180">
        <v>3.8</v>
      </c>
      <c r="F1258" s="181"/>
      <c r="G1258" s="182"/>
      <c r="M1258" s="178" t="s">
        <v>1193</v>
      </c>
      <c r="O1258" s="170"/>
    </row>
    <row r="1259" spans="1:104">
      <c r="A1259" s="177"/>
      <c r="B1259" s="179"/>
      <c r="C1259" s="295" t="s">
        <v>1194</v>
      </c>
      <c r="D1259" s="296"/>
      <c r="E1259" s="180">
        <v>4.3</v>
      </c>
      <c r="F1259" s="181"/>
      <c r="G1259" s="182"/>
      <c r="M1259" s="178" t="s">
        <v>1194</v>
      </c>
      <c r="O1259" s="170"/>
    </row>
    <row r="1260" spans="1:104">
      <c r="A1260" s="177"/>
      <c r="B1260" s="179"/>
      <c r="C1260" s="295" t="s">
        <v>1195</v>
      </c>
      <c r="D1260" s="296"/>
      <c r="E1260" s="180">
        <v>16.600000000000001</v>
      </c>
      <c r="F1260" s="181"/>
      <c r="G1260" s="182"/>
      <c r="M1260" s="178" t="s">
        <v>1195</v>
      </c>
      <c r="O1260" s="170"/>
    </row>
    <row r="1261" spans="1:104">
      <c r="A1261" s="177"/>
      <c r="B1261" s="179"/>
      <c r="C1261" s="295" t="s">
        <v>1196</v>
      </c>
      <c r="D1261" s="296"/>
      <c r="E1261" s="180">
        <v>16</v>
      </c>
      <c r="F1261" s="181"/>
      <c r="G1261" s="182"/>
      <c r="M1261" s="178" t="s">
        <v>1196</v>
      </c>
      <c r="O1261" s="170"/>
    </row>
    <row r="1262" spans="1:104">
      <c r="A1262" s="171">
        <v>220</v>
      </c>
      <c r="B1262" s="172" t="s">
        <v>1197</v>
      </c>
      <c r="C1262" s="173" t="s">
        <v>1198</v>
      </c>
      <c r="D1262" s="174" t="s">
        <v>130</v>
      </c>
      <c r="E1262" s="175">
        <v>3590.413</v>
      </c>
      <c r="F1262" s="175">
        <v>0</v>
      </c>
      <c r="G1262" s="176">
        <f>E1262*F1262</f>
        <v>0</v>
      </c>
      <c r="O1262" s="170">
        <v>2</v>
      </c>
      <c r="AA1262" s="146">
        <v>1</v>
      </c>
      <c r="AB1262" s="146">
        <v>7</v>
      </c>
      <c r="AC1262" s="146">
        <v>7</v>
      </c>
      <c r="AZ1262" s="146">
        <v>2</v>
      </c>
      <c r="BA1262" s="146">
        <f>IF(AZ1262=1,G1262,0)</f>
        <v>0</v>
      </c>
      <c r="BB1262" s="146">
        <f>IF(AZ1262=2,G1262,0)</f>
        <v>0</v>
      </c>
      <c r="BC1262" s="146">
        <f>IF(AZ1262=3,G1262,0)</f>
        <v>0</v>
      </c>
      <c r="BD1262" s="146">
        <f>IF(AZ1262=4,G1262,0)</f>
        <v>0</v>
      </c>
      <c r="BE1262" s="146">
        <f>IF(AZ1262=5,G1262,0)</f>
        <v>0</v>
      </c>
      <c r="CA1262" s="170">
        <v>1</v>
      </c>
      <c r="CB1262" s="170">
        <v>7</v>
      </c>
      <c r="CZ1262" s="146">
        <v>1.4999999999999999E-4</v>
      </c>
    </row>
    <row r="1263" spans="1:104">
      <c r="A1263" s="177"/>
      <c r="B1263" s="179"/>
      <c r="C1263" s="295" t="s">
        <v>1199</v>
      </c>
      <c r="D1263" s="296"/>
      <c r="E1263" s="180">
        <v>0</v>
      </c>
      <c r="F1263" s="181"/>
      <c r="G1263" s="182"/>
      <c r="M1263" s="178" t="s">
        <v>1199</v>
      </c>
      <c r="O1263" s="170"/>
    </row>
    <row r="1264" spans="1:104">
      <c r="A1264" s="177"/>
      <c r="B1264" s="179"/>
      <c r="C1264" s="295" t="s">
        <v>318</v>
      </c>
      <c r="D1264" s="296"/>
      <c r="E1264" s="180">
        <v>28.956</v>
      </c>
      <c r="F1264" s="181"/>
      <c r="G1264" s="182"/>
      <c r="M1264" s="178" t="s">
        <v>318</v>
      </c>
      <c r="O1264" s="170"/>
    </row>
    <row r="1265" spans="1:15">
      <c r="A1265" s="177"/>
      <c r="B1265" s="179"/>
      <c r="C1265" s="295" t="s">
        <v>319</v>
      </c>
      <c r="D1265" s="296"/>
      <c r="E1265" s="180">
        <v>48.07</v>
      </c>
      <c r="F1265" s="181"/>
      <c r="G1265" s="182"/>
      <c r="M1265" s="178" t="s">
        <v>319</v>
      </c>
      <c r="O1265" s="170"/>
    </row>
    <row r="1266" spans="1:15">
      <c r="A1266" s="177"/>
      <c r="B1266" s="179"/>
      <c r="C1266" s="295" t="s">
        <v>1153</v>
      </c>
      <c r="D1266" s="296"/>
      <c r="E1266" s="180">
        <v>4.2</v>
      </c>
      <c r="F1266" s="181"/>
      <c r="G1266" s="182"/>
      <c r="M1266" s="178" t="s">
        <v>1153</v>
      </c>
      <c r="O1266" s="170"/>
    </row>
    <row r="1267" spans="1:15">
      <c r="A1267" s="177"/>
      <c r="B1267" s="179"/>
      <c r="C1267" s="295" t="s">
        <v>320</v>
      </c>
      <c r="D1267" s="296"/>
      <c r="E1267" s="180">
        <v>15.997999999999999</v>
      </c>
      <c r="F1267" s="181"/>
      <c r="G1267" s="182"/>
      <c r="M1267" s="178" t="s">
        <v>320</v>
      </c>
      <c r="O1267" s="170"/>
    </row>
    <row r="1268" spans="1:15">
      <c r="A1268" s="177"/>
      <c r="B1268" s="179"/>
      <c r="C1268" s="295" t="s">
        <v>321</v>
      </c>
      <c r="D1268" s="296"/>
      <c r="E1268" s="180">
        <v>34.466000000000001</v>
      </c>
      <c r="F1268" s="181"/>
      <c r="G1268" s="182"/>
      <c r="M1268" s="178" t="s">
        <v>321</v>
      </c>
      <c r="O1268" s="170"/>
    </row>
    <row r="1269" spans="1:15">
      <c r="A1269" s="177"/>
      <c r="B1269" s="179"/>
      <c r="C1269" s="295" t="s">
        <v>322</v>
      </c>
      <c r="D1269" s="296"/>
      <c r="E1269" s="180">
        <v>9.1579999999999995</v>
      </c>
      <c r="F1269" s="181"/>
      <c r="G1269" s="182"/>
      <c r="M1269" s="178" t="s">
        <v>322</v>
      </c>
      <c r="O1269" s="170"/>
    </row>
    <row r="1270" spans="1:15">
      <c r="A1270" s="177"/>
      <c r="B1270" s="179"/>
      <c r="C1270" s="295" t="s">
        <v>1158</v>
      </c>
      <c r="D1270" s="296"/>
      <c r="E1270" s="180">
        <v>1.7949999999999999</v>
      </c>
      <c r="F1270" s="181"/>
      <c r="G1270" s="182"/>
      <c r="M1270" s="178" t="s">
        <v>1158</v>
      </c>
      <c r="O1270" s="170"/>
    </row>
    <row r="1271" spans="1:15">
      <c r="A1271" s="177"/>
      <c r="B1271" s="179"/>
      <c r="C1271" s="295" t="s">
        <v>1160</v>
      </c>
      <c r="D1271" s="296"/>
      <c r="E1271" s="180">
        <v>8.7899999999999991</v>
      </c>
      <c r="F1271" s="181"/>
      <c r="G1271" s="182"/>
      <c r="M1271" s="178" t="s">
        <v>1160</v>
      </c>
      <c r="O1271" s="170"/>
    </row>
    <row r="1272" spans="1:15">
      <c r="A1272" s="177"/>
      <c r="B1272" s="179"/>
      <c r="C1272" s="295" t="s">
        <v>323</v>
      </c>
      <c r="D1272" s="296"/>
      <c r="E1272" s="180">
        <v>32.262</v>
      </c>
      <c r="F1272" s="181"/>
      <c r="G1272" s="182"/>
      <c r="M1272" s="178" t="s">
        <v>323</v>
      </c>
      <c r="O1272" s="170"/>
    </row>
    <row r="1273" spans="1:15">
      <c r="A1273" s="177"/>
      <c r="B1273" s="179"/>
      <c r="C1273" s="295" t="s">
        <v>324</v>
      </c>
      <c r="D1273" s="296"/>
      <c r="E1273" s="180">
        <v>35.567999999999998</v>
      </c>
      <c r="F1273" s="181"/>
      <c r="G1273" s="182"/>
      <c r="M1273" s="178" t="s">
        <v>324</v>
      </c>
      <c r="O1273" s="170"/>
    </row>
    <row r="1274" spans="1:15">
      <c r="A1274" s="177"/>
      <c r="B1274" s="179"/>
      <c r="C1274" s="295" t="s">
        <v>325</v>
      </c>
      <c r="D1274" s="296"/>
      <c r="E1274" s="180">
        <v>3167.5859999999998</v>
      </c>
      <c r="F1274" s="181"/>
      <c r="G1274" s="182"/>
      <c r="M1274" s="178" t="s">
        <v>325</v>
      </c>
      <c r="O1274" s="170"/>
    </row>
    <row r="1275" spans="1:15">
      <c r="A1275" s="177"/>
      <c r="B1275" s="179"/>
      <c r="C1275" s="295" t="s">
        <v>326</v>
      </c>
      <c r="D1275" s="296"/>
      <c r="E1275" s="180">
        <v>9.4499999999999993</v>
      </c>
      <c r="F1275" s="181"/>
      <c r="G1275" s="182"/>
      <c r="M1275" s="178" t="s">
        <v>326</v>
      </c>
      <c r="O1275" s="170"/>
    </row>
    <row r="1276" spans="1:15">
      <c r="A1276" s="177"/>
      <c r="B1276" s="179"/>
      <c r="C1276" s="295" t="s">
        <v>1165</v>
      </c>
      <c r="D1276" s="296"/>
      <c r="E1276" s="180">
        <v>4.25</v>
      </c>
      <c r="F1276" s="181"/>
      <c r="G1276" s="182"/>
      <c r="M1276" s="178" t="s">
        <v>1165</v>
      </c>
      <c r="O1276" s="170"/>
    </row>
    <row r="1277" spans="1:15">
      <c r="A1277" s="177"/>
      <c r="B1277" s="179"/>
      <c r="C1277" s="295" t="s">
        <v>327</v>
      </c>
      <c r="D1277" s="296"/>
      <c r="E1277" s="180">
        <v>18.954000000000001</v>
      </c>
      <c r="F1277" s="181"/>
      <c r="G1277" s="182"/>
      <c r="M1277" s="178" t="s">
        <v>327</v>
      </c>
      <c r="O1277" s="170"/>
    </row>
    <row r="1278" spans="1:15">
      <c r="A1278" s="177"/>
      <c r="B1278" s="179"/>
      <c r="C1278" s="295" t="s">
        <v>328</v>
      </c>
      <c r="D1278" s="296"/>
      <c r="E1278" s="180">
        <v>36.881999999999998</v>
      </c>
      <c r="F1278" s="181"/>
      <c r="G1278" s="182"/>
      <c r="M1278" s="178" t="s">
        <v>328</v>
      </c>
      <c r="O1278" s="170"/>
    </row>
    <row r="1279" spans="1:15">
      <c r="A1279" s="177"/>
      <c r="B1279" s="179"/>
      <c r="C1279" s="295" t="s">
        <v>329</v>
      </c>
      <c r="D1279" s="296"/>
      <c r="E1279" s="180">
        <v>5.13</v>
      </c>
      <c r="F1279" s="181"/>
      <c r="G1279" s="182"/>
      <c r="M1279" s="178" t="s">
        <v>329</v>
      </c>
      <c r="O1279" s="170"/>
    </row>
    <row r="1280" spans="1:15">
      <c r="A1280" s="177"/>
      <c r="B1280" s="179"/>
      <c r="C1280" s="295" t="s">
        <v>330</v>
      </c>
      <c r="D1280" s="296"/>
      <c r="E1280" s="180">
        <v>2.093</v>
      </c>
      <c r="F1280" s="181"/>
      <c r="G1280" s="182"/>
      <c r="M1280" s="178" t="s">
        <v>330</v>
      </c>
      <c r="O1280" s="170"/>
    </row>
    <row r="1281" spans="1:104">
      <c r="A1281" s="177"/>
      <c r="B1281" s="179"/>
      <c r="C1281" s="295" t="s">
        <v>331</v>
      </c>
      <c r="D1281" s="296"/>
      <c r="E1281" s="180">
        <v>37.232999999999997</v>
      </c>
      <c r="F1281" s="181"/>
      <c r="G1281" s="182"/>
      <c r="M1281" s="178" t="s">
        <v>331</v>
      </c>
      <c r="O1281" s="170"/>
    </row>
    <row r="1282" spans="1:104">
      <c r="A1282" s="177"/>
      <c r="B1282" s="179"/>
      <c r="C1282" s="295" t="s">
        <v>332</v>
      </c>
      <c r="D1282" s="296"/>
      <c r="E1282" s="180">
        <v>10.125</v>
      </c>
      <c r="F1282" s="181"/>
      <c r="G1282" s="182"/>
      <c r="M1282" s="178" t="s">
        <v>332</v>
      </c>
      <c r="O1282" s="170"/>
    </row>
    <row r="1283" spans="1:104">
      <c r="A1283" s="177"/>
      <c r="B1283" s="179"/>
      <c r="C1283" s="295" t="s">
        <v>333</v>
      </c>
      <c r="D1283" s="296"/>
      <c r="E1283" s="180">
        <v>3.01</v>
      </c>
      <c r="F1283" s="181"/>
      <c r="G1283" s="182"/>
      <c r="M1283" s="178" t="s">
        <v>333</v>
      </c>
      <c r="O1283" s="170"/>
    </row>
    <row r="1284" spans="1:104">
      <c r="A1284" s="177"/>
      <c r="B1284" s="179"/>
      <c r="C1284" s="295" t="s">
        <v>334</v>
      </c>
      <c r="D1284" s="296"/>
      <c r="E1284" s="180">
        <v>45.576000000000001</v>
      </c>
      <c r="F1284" s="181"/>
      <c r="G1284" s="182"/>
      <c r="M1284" s="178" t="s">
        <v>334</v>
      </c>
      <c r="O1284" s="170"/>
    </row>
    <row r="1285" spans="1:104">
      <c r="A1285" s="177"/>
      <c r="B1285" s="179"/>
      <c r="C1285" s="295" t="s">
        <v>335</v>
      </c>
      <c r="D1285" s="296"/>
      <c r="E1285" s="180">
        <v>30.861000000000001</v>
      </c>
      <c r="F1285" s="181"/>
      <c r="G1285" s="182"/>
      <c r="M1285" s="178" t="s">
        <v>335</v>
      </c>
      <c r="O1285" s="170"/>
    </row>
    <row r="1286" spans="1:104">
      <c r="A1286" s="171">
        <v>221</v>
      </c>
      <c r="B1286" s="172" t="s">
        <v>1200</v>
      </c>
      <c r="C1286" s="173" t="s">
        <v>1201</v>
      </c>
      <c r="D1286" s="174" t="s">
        <v>130</v>
      </c>
      <c r="E1286" s="175">
        <v>114.3</v>
      </c>
      <c r="F1286" s="175">
        <v>0</v>
      </c>
      <c r="G1286" s="176">
        <f>E1286*F1286</f>
        <v>0</v>
      </c>
      <c r="O1286" s="170">
        <v>2</v>
      </c>
      <c r="AA1286" s="146">
        <v>1</v>
      </c>
      <c r="AB1286" s="146">
        <v>7</v>
      </c>
      <c r="AC1286" s="146">
        <v>7</v>
      </c>
      <c r="AZ1286" s="146">
        <v>2</v>
      </c>
      <c r="BA1286" s="146">
        <f>IF(AZ1286=1,G1286,0)</f>
        <v>0</v>
      </c>
      <c r="BB1286" s="146">
        <f>IF(AZ1286=2,G1286,0)</f>
        <v>0</v>
      </c>
      <c r="BC1286" s="146">
        <f>IF(AZ1286=3,G1286,0)</f>
        <v>0</v>
      </c>
      <c r="BD1286" s="146">
        <f>IF(AZ1286=4,G1286,0)</f>
        <v>0</v>
      </c>
      <c r="BE1286" s="146">
        <f>IF(AZ1286=5,G1286,0)</f>
        <v>0</v>
      </c>
      <c r="CA1286" s="170">
        <v>1</v>
      </c>
      <c r="CB1286" s="170">
        <v>7</v>
      </c>
      <c r="CZ1286" s="146">
        <v>0</v>
      </c>
    </row>
    <row r="1287" spans="1:104">
      <c r="A1287" s="177"/>
      <c r="B1287" s="179"/>
      <c r="C1287" s="295" t="s">
        <v>1202</v>
      </c>
      <c r="D1287" s="296"/>
      <c r="E1287" s="180">
        <v>0</v>
      </c>
      <c r="F1287" s="181"/>
      <c r="G1287" s="182"/>
      <c r="M1287" s="178" t="s">
        <v>1202</v>
      </c>
      <c r="O1287" s="170"/>
    </row>
    <row r="1288" spans="1:104">
      <c r="A1288" s="177"/>
      <c r="B1288" s="179"/>
      <c r="C1288" s="295" t="s">
        <v>768</v>
      </c>
      <c r="D1288" s="296"/>
      <c r="E1288" s="180">
        <v>15.2</v>
      </c>
      <c r="F1288" s="181"/>
      <c r="G1288" s="182"/>
      <c r="M1288" s="178" t="s">
        <v>768</v>
      </c>
      <c r="O1288" s="170"/>
    </row>
    <row r="1289" spans="1:104">
      <c r="A1289" s="177"/>
      <c r="B1289" s="179"/>
      <c r="C1289" s="295" t="s">
        <v>769</v>
      </c>
      <c r="D1289" s="296"/>
      <c r="E1289" s="180">
        <v>12.7</v>
      </c>
      <c r="F1289" s="181"/>
      <c r="G1289" s="182"/>
      <c r="M1289" s="178" t="s">
        <v>769</v>
      </c>
      <c r="O1289" s="170"/>
    </row>
    <row r="1290" spans="1:104">
      <c r="A1290" s="177"/>
      <c r="B1290" s="179"/>
      <c r="C1290" s="295" t="s">
        <v>770</v>
      </c>
      <c r="D1290" s="296"/>
      <c r="E1290" s="180">
        <v>3.1</v>
      </c>
      <c r="F1290" s="181"/>
      <c r="G1290" s="182"/>
      <c r="M1290" s="178" t="s">
        <v>770</v>
      </c>
      <c r="O1290" s="170"/>
    </row>
    <row r="1291" spans="1:104">
      <c r="A1291" s="177"/>
      <c r="B1291" s="179"/>
      <c r="C1291" s="295" t="s">
        <v>771</v>
      </c>
      <c r="D1291" s="296"/>
      <c r="E1291" s="180">
        <v>8.5</v>
      </c>
      <c r="F1291" s="181"/>
      <c r="G1291" s="182"/>
      <c r="M1291" s="178" t="s">
        <v>771</v>
      </c>
      <c r="O1291" s="170"/>
    </row>
    <row r="1292" spans="1:104">
      <c r="A1292" s="177"/>
      <c r="B1292" s="179"/>
      <c r="C1292" s="295" t="s">
        <v>772</v>
      </c>
      <c r="D1292" s="296"/>
      <c r="E1292" s="180">
        <v>4.8</v>
      </c>
      <c r="F1292" s="181"/>
      <c r="G1292" s="182"/>
      <c r="M1292" s="178" t="s">
        <v>772</v>
      </c>
      <c r="O1292" s="170"/>
    </row>
    <row r="1293" spans="1:104">
      <c r="A1293" s="177"/>
      <c r="B1293" s="179"/>
      <c r="C1293" s="295" t="s">
        <v>773</v>
      </c>
      <c r="D1293" s="296"/>
      <c r="E1293" s="180">
        <v>22.3</v>
      </c>
      <c r="F1293" s="181"/>
      <c r="G1293" s="182"/>
      <c r="M1293" s="178" t="s">
        <v>773</v>
      </c>
      <c r="O1293" s="170"/>
    </row>
    <row r="1294" spans="1:104">
      <c r="A1294" s="177"/>
      <c r="B1294" s="179"/>
      <c r="C1294" s="295" t="s">
        <v>774</v>
      </c>
      <c r="D1294" s="296"/>
      <c r="E1294" s="180">
        <v>6.3</v>
      </c>
      <c r="F1294" s="181"/>
      <c r="G1294" s="182"/>
      <c r="M1294" s="178" t="s">
        <v>774</v>
      </c>
      <c r="O1294" s="170"/>
    </row>
    <row r="1295" spans="1:104">
      <c r="A1295" s="177"/>
      <c r="B1295" s="179"/>
      <c r="C1295" s="295" t="s">
        <v>775</v>
      </c>
      <c r="D1295" s="296"/>
      <c r="E1295" s="180">
        <v>3.2</v>
      </c>
      <c r="F1295" s="181"/>
      <c r="G1295" s="182"/>
      <c r="M1295" s="178" t="s">
        <v>775</v>
      </c>
      <c r="O1295" s="170"/>
    </row>
    <row r="1296" spans="1:104">
      <c r="A1296" s="177"/>
      <c r="B1296" s="179"/>
      <c r="C1296" s="295" t="s">
        <v>776</v>
      </c>
      <c r="D1296" s="296"/>
      <c r="E1296" s="180">
        <v>3.3</v>
      </c>
      <c r="F1296" s="181"/>
      <c r="G1296" s="182"/>
      <c r="M1296" s="178" t="s">
        <v>776</v>
      </c>
      <c r="O1296" s="170"/>
    </row>
    <row r="1297" spans="1:104">
      <c r="A1297" s="177"/>
      <c r="B1297" s="179"/>
      <c r="C1297" s="295" t="s">
        <v>777</v>
      </c>
      <c r="D1297" s="296"/>
      <c r="E1297" s="180">
        <v>21.6</v>
      </c>
      <c r="F1297" s="181"/>
      <c r="G1297" s="182"/>
      <c r="M1297" s="178" t="s">
        <v>777</v>
      </c>
      <c r="O1297" s="170"/>
    </row>
    <row r="1298" spans="1:104">
      <c r="A1298" s="177"/>
      <c r="B1298" s="179"/>
      <c r="C1298" s="295" t="s">
        <v>778</v>
      </c>
      <c r="D1298" s="296"/>
      <c r="E1298" s="180">
        <v>13.3</v>
      </c>
      <c r="F1298" s="181"/>
      <c r="G1298" s="182"/>
      <c r="M1298" s="178" t="s">
        <v>778</v>
      </c>
      <c r="O1298" s="170"/>
    </row>
    <row r="1299" spans="1:104">
      <c r="A1299" s="183"/>
      <c r="B1299" s="184" t="s">
        <v>77</v>
      </c>
      <c r="C1299" s="185" t="str">
        <f>CONCATENATE(B1190," ",C1190)</f>
        <v>784 Malby</v>
      </c>
      <c r="D1299" s="186"/>
      <c r="E1299" s="187"/>
      <c r="F1299" s="188"/>
      <c r="G1299" s="189">
        <f>SUM(G1190:G1298)</f>
        <v>0</v>
      </c>
      <c r="O1299" s="170">
        <v>4</v>
      </c>
      <c r="BA1299" s="190">
        <f>SUM(BA1190:BA1298)</f>
        <v>0</v>
      </c>
      <c r="BB1299" s="190">
        <f>SUM(BB1190:BB1298)</f>
        <v>0</v>
      </c>
      <c r="BC1299" s="190">
        <f>SUM(BC1190:BC1298)</f>
        <v>0</v>
      </c>
      <c r="BD1299" s="190">
        <f>SUM(BD1190:BD1298)</f>
        <v>0</v>
      </c>
      <c r="BE1299" s="190">
        <f>SUM(BE1190:BE1298)</f>
        <v>0</v>
      </c>
    </row>
    <row r="1300" spans="1:104">
      <c r="A1300" s="163" t="s">
        <v>73</v>
      </c>
      <c r="B1300" s="164" t="s">
        <v>1203</v>
      </c>
      <c r="C1300" s="165" t="s">
        <v>1204</v>
      </c>
      <c r="D1300" s="166"/>
      <c r="E1300" s="167"/>
      <c r="F1300" s="167"/>
      <c r="G1300" s="168"/>
      <c r="H1300" s="169"/>
      <c r="I1300" s="169"/>
      <c r="O1300" s="170">
        <v>1</v>
      </c>
    </row>
    <row r="1301" spans="1:104">
      <c r="A1301" s="171">
        <v>222</v>
      </c>
      <c r="B1301" s="172" t="s">
        <v>1205</v>
      </c>
      <c r="C1301" s="173" t="s">
        <v>1206</v>
      </c>
      <c r="D1301" s="174" t="s">
        <v>117</v>
      </c>
      <c r="E1301" s="175">
        <v>1</v>
      </c>
      <c r="F1301" s="175">
        <f>Elektroinstalace!I101</f>
        <v>0</v>
      </c>
      <c r="G1301" s="176">
        <f>E1301*F1301</f>
        <v>0</v>
      </c>
      <c r="O1301" s="170">
        <v>2</v>
      </c>
      <c r="AA1301" s="146">
        <v>1</v>
      </c>
      <c r="AB1301" s="146">
        <v>9</v>
      </c>
      <c r="AC1301" s="146">
        <v>9</v>
      </c>
      <c r="AZ1301" s="146">
        <v>4</v>
      </c>
      <c r="BA1301" s="146">
        <f>IF(AZ1301=1,G1301,0)</f>
        <v>0</v>
      </c>
      <c r="BB1301" s="146">
        <f>IF(AZ1301=2,G1301,0)</f>
        <v>0</v>
      </c>
      <c r="BC1301" s="146">
        <f>IF(AZ1301=3,G1301,0)</f>
        <v>0</v>
      </c>
      <c r="BD1301" s="146">
        <f>IF(AZ1301=4,G1301,0)</f>
        <v>0</v>
      </c>
      <c r="BE1301" s="146">
        <f>IF(AZ1301=5,G1301,0)</f>
        <v>0</v>
      </c>
      <c r="CA1301" s="170">
        <v>1</v>
      </c>
      <c r="CB1301" s="170">
        <v>9</v>
      </c>
      <c r="CZ1301" s="146">
        <v>0</v>
      </c>
    </row>
    <row r="1302" spans="1:104">
      <c r="A1302" s="171">
        <v>223</v>
      </c>
      <c r="B1302" s="172" t="s">
        <v>1207</v>
      </c>
      <c r="C1302" s="173" t="s">
        <v>1208</v>
      </c>
      <c r="D1302" s="174" t="s">
        <v>117</v>
      </c>
      <c r="E1302" s="175">
        <v>1</v>
      </c>
      <c r="F1302" s="175">
        <v>0</v>
      </c>
      <c r="G1302" s="176">
        <f>E1302*F1302</f>
        <v>0</v>
      </c>
      <c r="O1302" s="170">
        <v>2</v>
      </c>
      <c r="AA1302" s="146">
        <v>1</v>
      </c>
      <c r="AB1302" s="146">
        <v>9</v>
      </c>
      <c r="AC1302" s="146">
        <v>9</v>
      </c>
      <c r="AZ1302" s="146">
        <v>4</v>
      </c>
      <c r="BA1302" s="146">
        <f>IF(AZ1302=1,G1302,0)</f>
        <v>0</v>
      </c>
      <c r="BB1302" s="146">
        <f>IF(AZ1302=2,G1302,0)</f>
        <v>0</v>
      </c>
      <c r="BC1302" s="146">
        <f>IF(AZ1302=3,G1302,0)</f>
        <v>0</v>
      </c>
      <c r="BD1302" s="146">
        <f>IF(AZ1302=4,G1302,0)</f>
        <v>0</v>
      </c>
      <c r="BE1302" s="146">
        <f>IF(AZ1302=5,G1302,0)</f>
        <v>0</v>
      </c>
      <c r="CA1302" s="170">
        <v>1</v>
      </c>
      <c r="CB1302" s="170">
        <v>9</v>
      </c>
      <c r="CZ1302" s="146">
        <v>0</v>
      </c>
    </row>
    <row r="1303" spans="1:104">
      <c r="A1303" s="183"/>
      <c r="B1303" s="184" t="s">
        <v>77</v>
      </c>
      <c r="C1303" s="185" t="str">
        <f>CONCATENATE(B1300," ",C1300)</f>
        <v>M21 Elektromontáže</v>
      </c>
      <c r="D1303" s="186"/>
      <c r="E1303" s="187"/>
      <c r="F1303" s="188"/>
      <c r="G1303" s="189">
        <f>SUM(G1300:G1302)</f>
        <v>0</v>
      </c>
      <c r="O1303" s="170">
        <v>4</v>
      </c>
      <c r="BA1303" s="190">
        <f>SUM(BA1300:BA1302)</f>
        <v>0</v>
      </c>
      <c r="BB1303" s="190">
        <f>SUM(BB1300:BB1302)</f>
        <v>0</v>
      </c>
      <c r="BC1303" s="190">
        <f>SUM(BC1300:BC1302)</f>
        <v>0</v>
      </c>
      <c r="BD1303" s="190">
        <f>SUM(BD1300:BD1302)</f>
        <v>0</v>
      </c>
      <c r="BE1303" s="190">
        <f>SUM(BE1300:BE1302)</f>
        <v>0</v>
      </c>
    </row>
    <row r="1304" spans="1:104">
      <c r="A1304" s="163" t="s">
        <v>73</v>
      </c>
      <c r="B1304" s="164" t="s">
        <v>1209</v>
      </c>
      <c r="C1304" s="165" t="s">
        <v>1210</v>
      </c>
      <c r="D1304" s="166"/>
      <c r="E1304" s="167"/>
      <c r="F1304" s="167"/>
      <c r="G1304" s="168"/>
      <c r="H1304" s="169"/>
      <c r="I1304" s="169"/>
      <c r="O1304" s="170">
        <v>1</v>
      </c>
    </row>
    <row r="1305" spans="1:104">
      <c r="A1305" s="171">
        <v>224</v>
      </c>
      <c r="B1305" s="172" t="s">
        <v>1211</v>
      </c>
      <c r="C1305" s="173" t="s">
        <v>1212</v>
      </c>
      <c r="D1305" s="174" t="s">
        <v>117</v>
      </c>
      <c r="E1305" s="175">
        <v>4</v>
      </c>
      <c r="F1305" s="175">
        <v>0</v>
      </c>
      <c r="G1305" s="176">
        <f>E1305*F1305</f>
        <v>0</v>
      </c>
      <c r="O1305" s="170">
        <v>2</v>
      </c>
      <c r="AA1305" s="146">
        <v>1</v>
      </c>
      <c r="AB1305" s="146">
        <v>9</v>
      </c>
      <c r="AC1305" s="146">
        <v>9</v>
      </c>
      <c r="AZ1305" s="146">
        <v>4</v>
      </c>
      <c r="BA1305" s="146">
        <f>IF(AZ1305=1,G1305,0)</f>
        <v>0</v>
      </c>
      <c r="BB1305" s="146">
        <f>IF(AZ1305=2,G1305,0)</f>
        <v>0</v>
      </c>
      <c r="BC1305" s="146">
        <f>IF(AZ1305=3,G1305,0)</f>
        <v>0</v>
      </c>
      <c r="BD1305" s="146">
        <f>IF(AZ1305=4,G1305,0)</f>
        <v>0</v>
      </c>
      <c r="BE1305" s="146">
        <f>IF(AZ1305=5,G1305,0)</f>
        <v>0</v>
      </c>
      <c r="CA1305" s="170">
        <v>1</v>
      </c>
      <c r="CB1305" s="170">
        <v>9</v>
      </c>
      <c r="CZ1305" s="146">
        <v>0</v>
      </c>
    </row>
    <row r="1306" spans="1:104" ht="22.5">
      <c r="A1306" s="171">
        <v>225</v>
      </c>
      <c r="B1306" s="172" t="s">
        <v>1213</v>
      </c>
      <c r="C1306" s="173" t="s">
        <v>1214</v>
      </c>
      <c r="D1306" s="174" t="s">
        <v>117</v>
      </c>
      <c r="E1306" s="175">
        <v>1</v>
      </c>
      <c r="F1306" s="175">
        <v>0</v>
      </c>
      <c r="G1306" s="176">
        <f>E1306*F1306</f>
        <v>0</v>
      </c>
      <c r="O1306" s="170">
        <v>2</v>
      </c>
      <c r="AA1306" s="146">
        <v>1</v>
      </c>
      <c r="AB1306" s="146">
        <v>0</v>
      </c>
      <c r="AC1306" s="146">
        <v>0</v>
      </c>
      <c r="AZ1306" s="146">
        <v>4</v>
      </c>
      <c r="BA1306" s="146">
        <f>IF(AZ1306=1,G1306,0)</f>
        <v>0</v>
      </c>
      <c r="BB1306" s="146">
        <f>IF(AZ1306=2,G1306,0)</f>
        <v>0</v>
      </c>
      <c r="BC1306" s="146">
        <f>IF(AZ1306=3,G1306,0)</f>
        <v>0</v>
      </c>
      <c r="BD1306" s="146">
        <f>IF(AZ1306=4,G1306,0)</f>
        <v>0</v>
      </c>
      <c r="BE1306" s="146">
        <f>IF(AZ1306=5,G1306,0)</f>
        <v>0</v>
      </c>
      <c r="CA1306" s="170">
        <v>1</v>
      </c>
      <c r="CB1306" s="170">
        <v>0</v>
      </c>
      <c r="CZ1306" s="146">
        <v>3.2599999999999999E-3</v>
      </c>
    </row>
    <row r="1307" spans="1:104">
      <c r="A1307" s="183"/>
      <c r="B1307" s="184" t="s">
        <v>77</v>
      </c>
      <c r="C1307" s="185" t="str">
        <f>CONCATENATE(B1304," ",C1304)</f>
        <v>M24 Montáže vzduchotechnických zařízení</v>
      </c>
      <c r="D1307" s="186"/>
      <c r="E1307" s="187"/>
      <c r="F1307" s="188"/>
      <c r="G1307" s="189">
        <f>SUM(G1304:G1306)</f>
        <v>0</v>
      </c>
      <c r="O1307" s="170">
        <v>4</v>
      </c>
      <c r="BA1307" s="190">
        <f>SUM(BA1304:BA1306)</f>
        <v>0</v>
      </c>
      <c r="BB1307" s="190">
        <f>SUM(BB1304:BB1306)</f>
        <v>0</v>
      </c>
      <c r="BC1307" s="190">
        <f>SUM(BC1304:BC1306)</f>
        <v>0</v>
      </c>
      <c r="BD1307" s="190">
        <f>SUM(BD1304:BD1306)</f>
        <v>0</v>
      </c>
      <c r="BE1307" s="190">
        <f>SUM(BE1304:BE1306)</f>
        <v>0</v>
      </c>
    </row>
    <row r="1308" spans="1:104">
      <c r="A1308" s="163" t="s">
        <v>73</v>
      </c>
      <c r="B1308" s="164" t="s">
        <v>1215</v>
      </c>
      <c r="C1308" s="165" t="s">
        <v>1216</v>
      </c>
      <c r="D1308" s="166"/>
      <c r="E1308" s="167"/>
      <c r="F1308" s="167"/>
      <c r="G1308" s="168"/>
      <c r="H1308" s="169"/>
      <c r="I1308" s="169"/>
      <c r="O1308" s="170">
        <v>1</v>
      </c>
    </row>
    <row r="1309" spans="1:104">
      <c r="A1309" s="171">
        <v>226</v>
      </c>
      <c r="B1309" s="172" t="s">
        <v>1217</v>
      </c>
      <c r="C1309" s="173" t="s">
        <v>1218</v>
      </c>
      <c r="D1309" s="174" t="s">
        <v>106</v>
      </c>
      <c r="E1309" s="175">
        <v>345.16038842500001</v>
      </c>
      <c r="F1309" s="175">
        <v>0</v>
      </c>
      <c r="G1309" s="176">
        <f t="shared" ref="G1309:G1316" si="6">E1309*F1309</f>
        <v>0</v>
      </c>
      <c r="O1309" s="170">
        <v>2</v>
      </c>
      <c r="AA1309" s="146">
        <v>8</v>
      </c>
      <c r="AB1309" s="146">
        <v>0</v>
      </c>
      <c r="AC1309" s="146">
        <v>3</v>
      </c>
      <c r="AZ1309" s="146">
        <v>1</v>
      </c>
      <c r="BA1309" s="146">
        <f t="shared" ref="BA1309:BA1316" si="7">IF(AZ1309=1,G1309,0)</f>
        <v>0</v>
      </c>
      <c r="BB1309" s="146">
        <f t="shared" ref="BB1309:BB1316" si="8">IF(AZ1309=2,G1309,0)</f>
        <v>0</v>
      </c>
      <c r="BC1309" s="146">
        <f t="shared" ref="BC1309:BC1316" si="9">IF(AZ1309=3,G1309,0)</f>
        <v>0</v>
      </c>
      <c r="BD1309" s="146">
        <f t="shared" ref="BD1309:BD1316" si="10">IF(AZ1309=4,G1309,0)</f>
        <v>0</v>
      </c>
      <c r="BE1309" s="146">
        <f t="shared" ref="BE1309:BE1316" si="11">IF(AZ1309=5,G1309,0)</f>
        <v>0</v>
      </c>
      <c r="CA1309" s="170">
        <v>8</v>
      </c>
      <c r="CB1309" s="170">
        <v>0</v>
      </c>
      <c r="CZ1309" s="146">
        <v>0</v>
      </c>
    </row>
    <row r="1310" spans="1:104">
      <c r="A1310" s="171">
        <v>227</v>
      </c>
      <c r="B1310" s="172" t="s">
        <v>1219</v>
      </c>
      <c r="C1310" s="173" t="s">
        <v>1220</v>
      </c>
      <c r="D1310" s="174" t="s">
        <v>106</v>
      </c>
      <c r="E1310" s="175">
        <v>345.16038842500001</v>
      </c>
      <c r="F1310" s="175">
        <v>0</v>
      </c>
      <c r="G1310" s="176">
        <f t="shared" si="6"/>
        <v>0</v>
      </c>
      <c r="O1310" s="170">
        <v>2</v>
      </c>
      <c r="AA1310" s="146">
        <v>8</v>
      </c>
      <c r="AB1310" s="146">
        <v>0</v>
      </c>
      <c r="AC1310" s="146">
        <v>3</v>
      </c>
      <c r="AZ1310" s="146">
        <v>1</v>
      </c>
      <c r="BA1310" s="146">
        <f t="shared" si="7"/>
        <v>0</v>
      </c>
      <c r="BB1310" s="146">
        <f t="shared" si="8"/>
        <v>0</v>
      </c>
      <c r="BC1310" s="146">
        <f t="shared" si="9"/>
        <v>0</v>
      </c>
      <c r="BD1310" s="146">
        <f t="shared" si="10"/>
        <v>0</v>
      </c>
      <c r="BE1310" s="146">
        <f t="shared" si="11"/>
        <v>0</v>
      </c>
      <c r="CA1310" s="170">
        <v>8</v>
      </c>
      <c r="CB1310" s="170">
        <v>0</v>
      </c>
      <c r="CZ1310" s="146">
        <v>0</v>
      </c>
    </row>
    <row r="1311" spans="1:104">
      <c r="A1311" s="171">
        <v>228</v>
      </c>
      <c r="B1311" s="172" t="s">
        <v>1221</v>
      </c>
      <c r="C1311" s="173" t="s">
        <v>1222</v>
      </c>
      <c r="D1311" s="174" t="s">
        <v>106</v>
      </c>
      <c r="E1311" s="175">
        <v>345.16038842500001</v>
      </c>
      <c r="F1311" s="175">
        <v>0</v>
      </c>
      <c r="G1311" s="176">
        <f t="shared" si="6"/>
        <v>0</v>
      </c>
      <c r="O1311" s="170">
        <v>2</v>
      </c>
      <c r="AA1311" s="146">
        <v>8</v>
      </c>
      <c r="AB1311" s="146">
        <v>0</v>
      </c>
      <c r="AC1311" s="146">
        <v>3</v>
      </c>
      <c r="AZ1311" s="146">
        <v>1</v>
      </c>
      <c r="BA1311" s="146">
        <f t="shared" si="7"/>
        <v>0</v>
      </c>
      <c r="BB1311" s="146">
        <f t="shared" si="8"/>
        <v>0</v>
      </c>
      <c r="BC1311" s="146">
        <f t="shared" si="9"/>
        <v>0</v>
      </c>
      <c r="BD1311" s="146">
        <f t="shared" si="10"/>
        <v>0</v>
      </c>
      <c r="BE1311" s="146">
        <f t="shared" si="11"/>
        <v>0</v>
      </c>
      <c r="CA1311" s="170">
        <v>8</v>
      </c>
      <c r="CB1311" s="170">
        <v>0</v>
      </c>
      <c r="CZ1311" s="146">
        <v>0</v>
      </c>
    </row>
    <row r="1312" spans="1:104">
      <c r="A1312" s="171">
        <v>229</v>
      </c>
      <c r="B1312" s="172" t="s">
        <v>1223</v>
      </c>
      <c r="C1312" s="173" t="s">
        <v>1224</v>
      </c>
      <c r="D1312" s="174" t="s">
        <v>106</v>
      </c>
      <c r="E1312" s="175">
        <v>10009.651264325001</v>
      </c>
      <c r="F1312" s="175">
        <v>0</v>
      </c>
      <c r="G1312" s="176">
        <f t="shared" si="6"/>
        <v>0</v>
      </c>
      <c r="O1312" s="170">
        <v>2</v>
      </c>
      <c r="AA1312" s="146">
        <v>8</v>
      </c>
      <c r="AB1312" s="146">
        <v>0</v>
      </c>
      <c r="AC1312" s="146">
        <v>3</v>
      </c>
      <c r="AZ1312" s="146">
        <v>1</v>
      </c>
      <c r="BA1312" s="146">
        <f t="shared" si="7"/>
        <v>0</v>
      </c>
      <c r="BB1312" s="146">
        <f t="shared" si="8"/>
        <v>0</v>
      </c>
      <c r="BC1312" s="146">
        <f t="shared" si="9"/>
        <v>0</v>
      </c>
      <c r="BD1312" s="146">
        <f t="shared" si="10"/>
        <v>0</v>
      </c>
      <c r="BE1312" s="146">
        <f t="shared" si="11"/>
        <v>0</v>
      </c>
      <c r="CA1312" s="170">
        <v>8</v>
      </c>
      <c r="CB1312" s="170">
        <v>0</v>
      </c>
      <c r="CZ1312" s="146">
        <v>0</v>
      </c>
    </row>
    <row r="1313" spans="1:104">
      <c r="A1313" s="171">
        <v>230</v>
      </c>
      <c r="B1313" s="172" t="s">
        <v>1225</v>
      </c>
      <c r="C1313" s="173" t="s">
        <v>1226</v>
      </c>
      <c r="D1313" s="174" t="s">
        <v>106</v>
      </c>
      <c r="E1313" s="175">
        <v>345.16038842500001</v>
      </c>
      <c r="F1313" s="175">
        <v>0</v>
      </c>
      <c r="G1313" s="176">
        <f t="shared" si="6"/>
        <v>0</v>
      </c>
      <c r="O1313" s="170">
        <v>2</v>
      </c>
      <c r="AA1313" s="146">
        <v>8</v>
      </c>
      <c r="AB1313" s="146">
        <v>0</v>
      </c>
      <c r="AC1313" s="146">
        <v>3</v>
      </c>
      <c r="AZ1313" s="146">
        <v>1</v>
      </c>
      <c r="BA1313" s="146">
        <f t="shared" si="7"/>
        <v>0</v>
      </c>
      <c r="BB1313" s="146">
        <f t="shared" si="8"/>
        <v>0</v>
      </c>
      <c r="BC1313" s="146">
        <f t="shared" si="9"/>
        <v>0</v>
      </c>
      <c r="BD1313" s="146">
        <f t="shared" si="10"/>
        <v>0</v>
      </c>
      <c r="BE1313" s="146">
        <f t="shared" si="11"/>
        <v>0</v>
      </c>
      <c r="CA1313" s="170">
        <v>8</v>
      </c>
      <c r="CB1313" s="170">
        <v>0</v>
      </c>
      <c r="CZ1313" s="146">
        <v>0</v>
      </c>
    </row>
    <row r="1314" spans="1:104">
      <c r="A1314" s="171">
        <v>231</v>
      </c>
      <c r="B1314" s="172" t="s">
        <v>1227</v>
      </c>
      <c r="C1314" s="173" t="s">
        <v>1228</v>
      </c>
      <c r="D1314" s="174" t="s">
        <v>106</v>
      </c>
      <c r="E1314" s="175">
        <v>1725.8019421250001</v>
      </c>
      <c r="F1314" s="175">
        <v>0</v>
      </c>
      <c r="G1314" s="176">
        <f t="shared" si="6"/>
        <v>0</v>
      </c>
      <c r="O1314" s="170">
        <v>2</v>
      </c>
      <c r="AA1314" s="146">
        <v>8</v>
      </c>
      <c r="AB1314" s="146">
        <v>0</v>
      </c>
      <c r="AC1314" s="146">
        <v>3</v>
      </c>
      <c r="AZ1314" s="146">
        <v>1</v>
      </c>
      <c r="BA1314" s="146">
        <f t="shared" si="7"/>
        <v>0</v>
      </c>
      <c r="BB1314" s="146">
        <f t="shared" si="8"/>
        <v>0</v>
      </c>
      <c r="BC1314" s="146">
        <f t="shared" si="9"/>
        <v>0</v>
      </c>
      <c r="BD1314" s="146">
        <f t="shared" si="10"/>
        <v>0</v>
      </c>
      <c r="BE1314" s="146">
        <f t="shared" si="11"/>
        <v>0</v>
      </c>
      <c r="CA1314" s="170">
        <v>8</v>
      </c>
      <c r="CB1314" s="170">
        <v>0</v>
      </c>
      <c r="CZ1314" s="146">
        <v>0</v>
      </c>
    </row>
    <row r="1315" spans="1:104">
      <c r="A1315" s="171">
        <v>232</v>
      </c>
      <c r="B1315" s="172" t="s">
        <v>1229</v>
      </c>
      <c r="C1315" s="173" t="s">
        <v>1230</v>
      </c>
      <c r="D1315" s="174" t="s">
        <v>106</v>
      </c>
      <c r="E1315" s="175">
        <v>345.16038842500001</v>
      </c>
      <c r="F1315" s="175">
        <v>0</v>
      </c>
      <c r="G1315" s="176">
        <f t="shared" si="6"/>
        <v>0</v>
      </c>
      <c r="O1315" s="170">
        <v>2</v>
      </c>
      <c r="AA1315" s="146">
        <v>8</v>
      </c>
      <c r="AB1315" s="146">
        <v>0</v>
      </c>
      <c r="AC1315" s="146">
        <v>3</v>
      </c>
      <c r="AZ1315" s="146">
        <v>1</v>
      </c>
      <c r="BA1315" s="146">
        <f t="shared" si="7"/>
        <v>0</v>
      </c>
      <c r="BB1315" s="146">
        <f t="shared" si="8"/>
        <v>0</v>
      </c>
      <c r="BC1315" s="146">
        <f t="shared" si="9"/>
        <v>0</v>
      </c>
      <c r="BD1315" s="146">
        <f t="shared" si="10"/>
        <v>0</v>
      </c>
      <c r="BE1315" s="146">
        <f t="shared" si="11"/>
        <v>0</v>
      </c>
      <c r="CA1315" s="170">
        <v>8</v>
      </c>
      <c r="CB1315" s="170">
        <v>0</v>
      </c>
      <c r="CZ1315" s="146">
        <v>0</v>
      </c>
    </row>
    <row r="1316" spans="1:104">
      <c r="A1316" s="171">
        <v>233</v>
      </c>
      <c r="B1316" s="172" t="s">
        <v>1231</v>
      </c>
      <c r="C1316" s="173" t="s">
        <v>1232</v>
      </c>
      <c r="D1316" s="174" t="s">
        <v>106</v>
      </c>
      <c r="E1316" s="175">
        <v>345.16038842500001</v>
      </c>
      <c r="F1316" s="175">
        <v>0</v>
      </c>
      <c r="G1316" s="176">
        <f t="shared" si="6"/>
        <v>0</v>
      </c>
      <c r="O1316" s="170">
        <v>2</v>
      </c>
      <c r="AA1316" s="146">
        <v>8</v>
      </c>
      <c r="AB1316" s="146">
        <v>0</v>
      </c>
      <c r="AC1316" s="146">
        <v>3</v>
      </c>
      <c r="AZ1316" s="146">
        <v>1</v>
      </c>
      <c r="BA1316" s="146">
        <f t="shared" si="7"/>
        <v>0</v>
      </c>
      <c r="BB1316" s="146">
        <f t="shared" si="8"/>
        <v>0</v>
      </c>
      <c r="BC1316" s="146">
        <f t="shared" si="9"/>
        <v>0</v>
      </c>
      <c r="BD1316" s="146">
        <f t="shared" si="10"/>
        <v>0</v>
      </c>
      <c r="BE1316" s="146">
        <f t="shared" si="11"/>
        <v>0</v>
      </c>
      <c r="CA1316" s="170">
        <v>8</v>
      </c>
      <c r="CB1316" s="170">
        <v>0</v>
      </c>
      <c r="CZ1316" s="146">
        <v>0</v>
      </c>
    </row>
    <row r="1317" spans="1:104">
      <c r="A1317" s="183"/>
      <c r="B1317" s="184" t="s">
        <v>77</v>
      </c>
      <c r="C1317" s="185" t="str">
        <f>CONCATENATE(B1308," ",C1308)</f>
        <v>D96 Přesuny suti a vybouraných hmot</v>
      </c>
      <c r="D1317" s="186"/>
      <c r="E1317" s="187"/>
      <c r="F1317" s="188"/>
      <c r="G1317" s="189">
        <f>SUM(G1308:G1316)</f>
        <v>0</v>
      </c>
      <c r="O1317" s="170">
        <v>4</v>
      </c>
      <c r="BA1317" s="190">
        <f>SUM(BA1308:BA1316)</f>
        <v>0</v>
      </c>
      <c r="BB1317" s="190">
        <f>SUM(BB1308:BB1316)</f>
        <v>0</v>
      </c>
      <c r="BC1317" s="190">
        <f>SUM(BC1308:BC1316)</f>
        <v>0</v>
      </c>
      <c r="BD1317" s="190">
        <f>SUM(BD1308:BD1316)</f>
        <v>0</v>
      </c>
      <c r="BE1317" s="190">
        <f>SUM(BE1308:BE1316)</f>
        <v>0</v>
      </c>
    </row>
    <row r="1318" spans="1:104">
      <c r="E1318" s="146"/>
    </row>
    <row r="1319" spans="1:104">
      <c r="E1319" s="146"/>
    </row>
    <row r="1320" spans="1:104">
      <c r="E1320" s="146"/>
    </row>
    <row r="1321" spans="1:104">
      <c r="E1321" s="146"/>
    </row>
    <row r="1322" spans="1:104">
      <c r="E1322" s="146"/>
    </row>
    <row r="1323" spans="1:104">
      <c r="E1323" s="146"/>
    </row>
    <row r="1324" spans="1:104">
      <c r="E1324" s="146"/>
    </row>
    <row r="1325" spans="1:104">
      <c r="E1325" s="146"/>
    </row>
    <row r="1326" spans="1:104">
      <c r="E1326" s="146"/>
    </row>
    <row r="1327" spans="1:104">
      <c r="E1327" s="146"/>
    </row>
    <row r="1328" spans="1:104">
      <c r="E1328" s="146"/>
    </row>
    <row r="1329" spans="1:7">
      <c r="E1329" s="146"/>
    </row>
    <row r="1330" spans="1:7">
      <c r="E1330" s="146"/>
    </row>
    <row r="1331" spans="1:7">
      <c r="E1331" s="146"/>
    </row>
    <row r="1332" spans="1:7">
      <c r="E1332" s="146"/>
    </row>
    <row r="1333" spans="1:7">
      <c r="E1333" s="146"/>
    </row>
    <row r="1334" spans="1:7">
      <c r="E1334" s="146"/>
    </row>
    <row r="1335" spans="1:7">
      <c r="E1335" s="146"/>
    </row>
    <row r="1336" spans="1:7">
      <c r="E1336" s="146"/>
    </row>
    <row r="1337" spans="1:7">
      <c r="E1337" s="146"/>
    </row>
    <row r="1338" spans="1:7">
      <c r="E1338" s="146"/>
    </row>
    <row r="1339" spans="1:7">
      <c r="E1339" s="146"/>
    </row>
    <row r="1340" spans="1:7">
      <c r="E1340" s="146"/>
    </row>
    <row r="1341" spans="1:7">
      <c r="A1341" s="191"/>
      <c r="B1341" s="191"/>
      <c r="C1341" s="191"/>
      <c r="D1341" s="191"/>
      <c r="E1341" s="191"/>
      <c r="F1341" s="191"/>
      <c r="G1341" s="191"/>
    </row>
    <row r="1342" spans="1:7">
      <c r="A1342" s="191"/>
      <c r="B1342" s="191"/>
      <c r="C1342" s="191"/>
      <c r="D1342" s="191"/>
      <c r="E1342" s="191"/>
      <c r="F1342" s="191"/>
      <c r="G1342" s="191"/>
    </row>
    <row r="1343" spans="1:7">
      <c r="A1343" s="191"/>
      <c r="B1343" s="191"/>
      <c r="C1343" s="191"/>
      <c r="D1343" s="191"/>
      <c r="E1343" s="191"/>
      <c r="F1343" s="191"/>
      <c r="G1343" s="191"/>
    </row>
    <row r="1344" spans="1:7">
      <c r="A1344" s="191"/>
      <c r="B1344" s="191"/>
      <c r="C1344" s="191"/>
      <c r="D1344" s="191"/>
      <c r="E1344" s="191"/>
      <c r="F1344" s="191"/>
      <c r="G1344" s="191"/>
    </row>
    <row r="1345" spans="5:5">
      <c r="E1345" s="146"/>
    </row>
    <row r="1346" spans="5:5">
      <c r="E1346" s="146"/>
    </row>
    <row r="1347" spans="5:5">
      <c r="E1347" s="146"/>
    </row>
    <row r="1348" spans="5:5">
      <c r="E1348" s="146"/>
    </row>
    <row r="1349" spans="5:5">
      <c r="E1349" s="146"/>
    </row>
    <row r="1350" spans="5:5">
      <c r="E1350" s="146"/>
    </row>
    <row r="1351" spans="5:5">
      <c r="E1351" s="146"/>
    </row>
    <row r="1352" spans="5:5">
      <c r="E1352" s="146"/>
    </row>
    <row r="1353" spans="5:5">
      <c r="E1353" s="146"/>
    </row>
    <row r="1354" spans="5:5">
      <c r="E1354" s="146"/>
    </row>
    <row r="1355" spans="5:5">
      <c r="E1355" s="146"/>
    </row>
    <row r="1356" spans="5:5">
      <c r="E1356" s="146"/>
    </row>
    <row r="1357" spans="5:5">
      <c r="E1357" s="146"/>
    </row>
    <row r="1358" spans="5:5">
      <c r="E1358" s="146"/>
    </row>
    <row r="1359" spans="5:5">
      <c r="E1359" s="146"/>
    </row>
    <row r="1360" spans="5:5">
      <c r="E1360" s="146"/>
    </row>
    <row r="1361" spans="1:5">
      <c r="E1361" s="146"/>
    </row>
    <row r="1362" spans="1:5">
      <c r="E1362" s="146"/>
    </row>
    <row r="1363" spans="1:5">
      <c r="E1363" s="146"/>
    </row>
    <row r="1364" spans="1:5">
      <c r="E1364" s="146"/>
    </row>
    <row r="1365" spans="1:5">
      <c r="E1365" s="146"/>
    </row>
    <row r="1366" spans="1:5">
      <c r="E1366" s="146"/>
    </row>
    <row r="1367" spans="1:5">
      <c r="E1367" s="146"/>
    </row>
    <row r="1368" spans="1:5">
      <c r="E1368" s="146"/>
    </row>
    <row r="1369" spans="1:5">
      <c r="E1369" s="146"/>
    </row>
    <row r="1370" spans="1:5">
      <c r="E1370" s="146"/>
    </row>
    <row r="1371" spans="1:5">
      <c r="E1371" s="146"/>
    </row>
    <row r="1372" spans="1:5">
      <c r="E1372" s="146"/>
    </row>
    <row r="1373" spans="1:5">
      <c r="E1373" s="146"/>
    </row>
    <row r="1374" spans="1:5">
      <c r="E1374" s="146"/>
    </row>
    <row r="1375" spans="1:5">
      <c r="E1375" s="146"/>
    </row>
    <row r="1376" spans="1:5">
      <c r="A1376" s="192"/>
      <c r="B1376" s="192"/>
    </row>
    <row r="1377" spans="1:7">
      <c r="A1377" s="191"/>
      <c r="B1377" s="191"/>
      <c r="C1377" s="194"/>
      <c r="D1377" s="194"/>
      <c r="E1377" s="195"/>
      <c r="F1377" s="194"/>
      <c r="G1377" s="196"/>
    </row>
    <row r="1378" spans="1:7">
      <c r="A1378" s="197"/>
      <c r="B1378" s="197"/>
      <c r="C1378" s="191"/>
      <c r="D1378" s="191"/>
      <c r="E1378" s="198"/>
      <c r="F1378" s="191"/>
      <c r="G1378" s="191"/>
    </row>
    <row r="1379" spans="1:7">
      <c r="A1379" s="191"/>
      <c r="B1379" s="191"/>
      <c r="C1379" s="191"/>
      <c r="D1379" s="191"/>
      <c r="E1379" s="198"/>
      <c r="F1379" s="191"/>
      <c r="G1379" s="191"/>
    </row>
    <row r="1380" spans="1:7">
      <c r="A1380" s="191"/>
      <c r="B1380" s="191"/>
      <c r="C1380" s="191"/>
      <c r="D1380" s="191"/>
      <c r="E1380" s="198"/>
      <c r="F1380" s="191"/>
      <c r="G1380" s="191"/>
    </row>
    <row r="1381" spans="1:7">
      <c r="A1381" s="191"/>
      <c r="B1381" s="191"/>
      <c r="C1381" s="191"/>
      <c r="D1381" s="191"/>
      <c r="E1381" s="198"/>
      <c r="F1381" s="191"/>
      <c r="G1381" s="191"/>
    </row>
    <row r="1382" spans="1:7">
      <c r="A1382" s="191"/>
      <c r="B1382" s="191"/>
      <c r="C1382" s="191"/>
      <c r="D1382" s="191"/>
      <c r="E1382" s="198"/>
      <c r="F1382" s="191"/>
      <c r="G1382" s="191"/>
    </row>
    <row r="1383" spans="1:7">
      <c r="A1383" s="191"/>
      <c r="B1383" s="191"/>
      <c r="C1383" s="191"/>
      <c r="D1383" s="191"/>
      <c r="E1383" s="198"/>
      <c r="F1383" s="191"/>
      <c r="G1383" s="191"/>
    </row>
    <row r="1384" spans="1:7">
      <c r="A1384" s="191"/>
      <c r="B1384" s="191"/>
      <c r="C1384" s="191"/>
      <c r="D1384" s="191"/>
      <c r="E1384" s="198"/>
      <c r="F1384" s="191"/>
      <c r="G1384" s="191"/>
    </row>
    <row r="1385" spans="1:7">
      <c r="A1385" s="191"/>
      <c r="B1385" s="191"/>
      <c r="C1385" s="191"/>
      <c r="D1385" s="191"/>
      <c r="E1385" s="198"/>
      <c r="F1385" s="191"/>
      <c r="G1385" s="191"/>
    </row>
    <row r="1386" spans="1:7">
      <c r="A1386" s="191"/>
      <c r="B1386" s="191"/>
      <c r="C1386" s="191"/>
      <c r="D1386" s="191"/>
      <c r="E1386" s="198"/>
      <c r="F1386" s="191"/>
      <c r="G1386" s="191"/>
    </row>
    <row r="1387" spans="1:7">
      <c r="A1387" s="191"/>
      <c r="B1387" s="191"/>
      <c r="C1387" s="191"/>
      <c r="D1387" s="191"/>
      <c r="E1387" s="198"/>
      <c r="F1387" s="191"/>
      <c r="G1387" s="191"/>
    </row>
    <row r="1388" spans="1:7">
      <c r="A1388" s="191"/>
      <c r="B1388" s="191"/>
      <c r="C1388" s="191"/>
      <c r="D1388" s="191"/>
      <c r="E1388" s="198"/>
      <c r="F1388" s="191"/>
      <c r="G1388" s="191"/>
    </row>
    <row r="1389" spans="1:7">
      <c r="A1389" s="191"/>
      <c r="B1389" s="191"/>
      <c r="C1389" s="191"/>
      <c r="D1389" s="191"/>
      <c r="E1389" s="198"/>
      <c r="F1389" s="191"/>
      <c r="G1389" s="191"/>
    </row>
    <row r="1390" spans="1:7">
      <c r="A1390" s="191"/>
      <c r="B1390" s="191"/>
      <c r="C1390" s="191"/>
      <c r="D1390" s="191"/>
      <c r="E1390" s="198"/>
      <c r="F1390" s="191"/>
      <c r="G1390" s="191"/>
    </row>
  </sheetData>
  <mergeCells count="1008">
    <mergeCell ref="C27:D27"/>
    <mergeCell ref="C28:D28"/>
    <mergeCell ref="C30:D30"/>
    <mergeCell ref="C40:D40"/>
    <mergeCell ref="C41:D41"/>
    <mergeCell ref="C18:D18"/>
    <mergeCell ref="C19:D19"/>
    <mergeCell ref="C21:D21"/>
    <mergeCell ref="C24:D24"/>
    <mergeCell ref="C25:D25"/>
    <mergeCell ref="C26:D26"/>
    <mergeCell ref="A1:G1"/>
    <mergeCell ref="A3:B3"/>
    <mergeCell ref="A4:B4"/>
    <mergeCell ref="E4:G4"/>
    <mergeCell ref="C10:D10"/>
    <mergeCell ref="C11:D11"/>
    <mergeCell ref="C12:D12"/>
    <mergeCell ref="C14:D14"/>
    <mergeCell ref="C57:D57"/>
    <mergeCell ref="C58:D58"/>
    <mergeCell ref="C59:D59"/>
    <mergeCell ref="C60:D60"/>
    <mergeCell ref="C61:D61"/>
    <mergeCell ref="C77:D77"/>
    <mergeCell ref="C79:D79"/>
    <mergeCell ref="C80:D80"/>
    <mergeCell ref="C81:D81"/>
    <mergeCell ref="C48:D48"/>
    <mergeCell ref="C50:D50"/>
    <mergeCell ref="C51:D51"/>
    <mergeCell ref="C52:D52"/>
    <mergeCell ref="C53:D53"/>
    <mergeCell ref="C54:D54"/>
    <mergeCell ref="C55:D55"/>
    <mergeCell ref="C56:D56"/>
    <mergeCell ref="C89:D89"/>
    <mergeCell ref="C93:D93"/>
    <mergeCell ref="C95:D95"/>
    <mergeCell ref="C100:D100"/>
    <mergeCell ref="C101:D101"/>
    <mergeCell ref="C102:D102"/>
    <mergeCell ref="C103:D103"/>
    <mergeCell ref="C104:D104"/>
    <mergeCell ref="C82:D82"/>
    <mergeCell ref="C83:D83"/>
    <mergeCell ref="C84:D84"/>
    <mergeCell ref="C85:D85"/>
    <mergeCell ref="C87:D87"/>
    <mergeCell ref="C88:D88"/>
    <mergeCell ref="C65:D65"/>
    <mergeCell ref="C66:D66"/>
    <mergeCell ref="C68:D68"/>
    <mergeCell ref="C69:D69"/>
    <mergeCell ref="C71:D71"/>
    <mergeCell ref="C72:D72"/>
    <mergeCell ref="C73:D73"/>
    <mergeCell ref="C74:D74"/>
    <mergeCell ref="C76:D76"/>
    <mergeCell ref="C118:D118"/>
    <mergeCell ref="C119:D119"/>
    <mergeCell ref="C120:D120"/>
    <mergeCell ref="C122:D122"/>
    <mergeCell ref="C123:D123"/>
    <mergeCell ref="C124:D124"/>
    <mergeCell ref="C112:D112"/>
    <mergeCell ref="C113:D113"/>
    <mergeCell ref="C114:D114"/>
    <mergeCell ref="C115:D115"/>
    <mergeCell ref="C116:D116"/>
    <mergeCell ref="C117:D117"/>
    <mergeCell ref="C105:D105"/>
    <mergeCell ref="C106:D106"/>
    <mergeCell ref="C107:D107"/>
    <mergeCell ref="C108:D108"/>
    <mergeCell ref="C109:D109"/>
    <mergeCell ref="C111:D111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33:D133"/>
    <mergeCell ref="C139:D139"/>
    <mergeCell ref="C140:D140"/>
    <mergeCell ref="C142:D142"/>
    <mergeCell ref="C144:D144"/>
    <mergeCell ref="C146:D146"/>
    <mergeCell ref="C147:D147"/>
    <mergeCell ref="C149:D149"/>
    <mergeCell ref="C125:D125"/>
    <mergeCell ref="C127:D127"/>
    <mergeCell ref="C128:D128"/>
    <mergeCell ref="C129:D129"/>
    <mergeCell ref="C131:D131"/>
    <mergeCell ref="C132:D132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1:D161"/>
    <mergeCell ref="C162:D162"/>
    <mergeCell ref="C163:D163"/>
    <mergeCell ref="C164:D164"/>
    <mergeCell ref="C166:D166"/>
    <mergeCell ref="C167:D167"/>
    <mergeCell ref="C194:D194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215:D215"/>
    <mergeCell ref="C216:D216"/>
    <mergeCell ref="C217:D217"/>
    <mergeCell ref="C218:D218"/>
    <mergeCell ref="C219:D219"/>
    <mergeCell ref="C220:D220"/>
    <mergeCell ref="C207:D207"/>
    <mergeCell ref="C209:D209"/>
    <mergeCell ref="C211:D211"/>
    <mergeCell ref="C212:D212"/>
    <mergeCell ref="C213:D213"/>
    <mergeCell ref="C214:D214"/>
    <mergeCell ref="C200:D200"/>
    <mergeCell ref="C201:D201"/>
    <mergeCell ref="C202:D202"/>
    <mergeCell ref="C203:D203"/>
    <mergeCell ref="C204:D204"/>
    <mergeCell ref="C205:D20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53:D253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1:D251"/>
    <mergeCell ref="C252:D252"/>
    <mergeCell ref="C240:D240"/>
    <mergeCell ref="C241:D241"/>
    <mergeCell ref="C243:D243"/>
    <mergeCell ref="C244:D244"/>
    <mergeCell ref="C245:D245"/>
    <mergeCell ref="C246:D246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59:D259"/>
    <mergeCell ref="C260:D260"/>
    <mergeCell ref="C261:D261"/>
    <mergeCell ref="C262:D262"/>
    <mergeCell ref="C263:D263"/>
    <mergeCell ref="C265:D265"/>
    <mergeCell ref="C291:D291"/>
    <mergeCell ref="C292:D292"/>
    <mergeCell ref="C293:D293"/>
    <mergeCell ref="C294:D294"/>
    <mergeCell ref="C295:D295"/>
    <mergeCell ref="C296:D296"/>
    <mergeCell ref="C284:D284"/>
    <mergeCell ref="C286:D286"/>
    <mergeCell ref="C287:D287"/>
    <mergeCell ref="C288:D288"/>
    <mergeCell ref="C289:D289"/>
    <mergeCell ref="C290:D290"/>
    <mergeCell ref="C278:D278"/>
    <mergeCell ref="C279:D279"/>
    <mergeCell ref="C280:D280"/>
    <mergeCell ref="C281:D281"/>
    <mergeCell ref="C282:D282"/>
    <mergeCell ref="C283:D283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7:D297"/>
    <mergeCell ref="C299:D299"/>
    <mergeCell ref="C300:D300"/>
    <mergeCell ref="C301:D301"/>
    <mergeCell ref="C302:D302"/>
    <mergeCell ref="C303:D303"/>
    <mergeCell ref="C333:D333"/>
    <mergeCell ref="C334:D334"/>
    <mergeCell ref="C335:D335"/>
    <mergeCell ref="C337:D337"/>
    <mergeCell ref="C339:D339"/>
    <mergeCell ref="C341:D341"/>
    <mergeCell ref="C327:D327"/>
    <mergeCell ref="C328:D328"/>
    <mergeCell ref="C329:D329"/>
    <mergeCell ref="C330:D330"/>
    <mergeCell ref="C331:D331"/>
    <mergeCell ref="C332:D332"/>
    <mergeCell ref="C316:D316"/>
    <mergeCell ref="C317:D317"/>
    <mergeCell ref="C318:D318"/>
    <mergeCell ref="C322:D322"/>
    <mergeCell ref="C323:D323"/>
    <mergeCell ref="C324:D324"/>
    <mergeCell ref="C325:D325"/>
    <mergeCell ref="C326:D326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0:D360"/>
    <mergeCell ref="C361:D361"/>
    <mergeCell ref="C363:D363"/>
    <mergeCell ref="C364:D364"/>
    <mergeCell ref="C365:D365"/>
    <mergeCell ref="C367:D367"/>
    <mergeCell ref="C396:D396"/>
    <mergeCell ref="C397:D397"/>
    <mergeCell ref="C398:D398"/>
    <mergeCell ref="C399:D399"/>
    <mergeCell ref="C400:D400"/>
    <mergeCell ref="C401:D401"/>
    <mergeCell ref="C388:D388"/>
    <mergeCell ref="C390:D390"/>
    <mergeCell ref="C391:D391"/>
    <mergeCell ref="C392:D392"/>
    <mergeCell ref="C394:D394"/>
    <mergeCell ref="C395:D395"/>
    <mergeCell ref="C381:D381"/>
    <mergeCell ref="C382:D382"/>
    <mergeCell ref="C383:D383"/>
    <mergeCell ref="C385:D385"/>
    <mergeCell ref="C386:D386"/>
    <mergeCell ref="C387:D387"/>
    <mergeCell ref="C414:D414"/>
    <mergeCell ref="C416:D416"/>
    <mergeCell ref="C417:D417"/>
    <mergeCell ref="C418:D418"/>
    <mergeCell ref="C420:D420"/>
    <mergeCell ref="C422:D422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442:D442"/>
    <mergeCell ref="C443:D443"/>
    <mergeCell ref="C444:D444"/>
    <mergeCell ref="C445:D445"/>
    <mergeCell ref="C446:D446"/>
    <mergeCell ref="C447:D447"/>
    <mergeCell ref="C435:D435"/>
    <mergeCell ref="C436:D436"/>
    <mergeCell ref="C437:D437"/>
    <mergeCell ref="C438:D438"/>
    <mergeCell ref="C440:D440"/>
    <mergeCell ref="C441:D441"/>
    <mergeCell ref="C424:D424"/>
    <mergeCell ref="C428:D428"/>
    <mergeCell ref="C429:D429"/>
    <mergeCell ref="C430:D430"/>
    <mergeCell ref="C431:D431"/>
    <mergeCell ref="C432:D432"/>
    <mergeCell ref="C433:D433"/>
    <mergeCell ref="C434:D434"/>
    <mergeCell ref="C461:D461"/>
    <mergeCell ref="C462:D462"/>
    <mergeCell ref="C463:D463"/>
    <mergeCell ref="C465:D465"/>
    <mergeCell ref="C466:D466"/>
    <mergeCell ref="C467:D467"/>
    <mergeCell ref="C455:D455"/>
    <mergeCell ref="C456:D456"/>
    <mergeCell ref="C457:D457"/>
    <mergeCell ref="C458:D458"/>
    <mergeCell ref="C459:D459"/>
    <mergeCell ref="C460:D460"/>
    <mergeCell ref="C448:D448"/>
    <mergeCell ref="C449:D449"/>
    <mergeCell ref="C450:D450"/>
    <mergeCell ref="C451:D451"/>
    <mergeCell ref="C453:D453"/>
    <mergeCell ref="C454:D454"/>
    <mergeCell ref="C481:D481"/>
    <mergeCell ref="C482:D482"/>
    <mergeCell ref="C483:D483"/>
    <mergeCell ref="C484:D484"/>
    <mergeCell ref="C485:D485"/>
    <mergeCell ref="C486:D486"/>
    <mergeCell ref="C474:D474"/>
    <mergeCell ref="C475:D475"/>
    <mergeCell ref="C476:D476"/>
    <mergeCell ref="C478:D478"/>
    <mergeCell ref="C479:D479"/>
    <mergeCell ref="C480:D480"/>
    <mergeCell ref="C468:D468"/>
    <mergeCell ref="C469:D469"/>
    <mergeCell ref="C470:D470"/>
    <mergeCell ref="C471:D471"/>
    <mergeCell ref="C472:D472"/>
    <mergeCell ref="C473:D473"/>
    <mergeCell ref="C500:D500"/>
    <mergeCell ref="C501:D501"/>
    <mergeCell ref="C503:D503"/>
    <mergeCell ref="C504:D504"/>
    <mergeCell ref="C505:D505"/>
    <mergeCell ref="C506:D506"/>
    <mergeCell ref="C494:D494"/>
    <mergeCell ref="C495:D495"/>
    <mergeCell ref="C496:D496"/>
    <mergeCell ref="C497:D497"/>
    <mergeCell ref="C498:D498"/>
    <mergeCell ref="C499:D499"/>
    <mergeCell ref="C487:D487"/>
    <mergeCell ref="C488:D488"/>
    <mergeCell ref="C490:D490"/>
    <mergeCell ref="C491:D491"/>
    <mergeCell ref="C492:D492"/>
    <mergeCell ref="C493:D493"/>
    <mergeCell ref="C521:D521"/>
    <mergeCell ref="C522:D522"/>
    <mergeCell ref="C523:D523"/>
    <mergeCell ref="C524:D524"/>
    <mergeCell ref="C525:D525"/>
    <mergeCell ref="C526:D526"/>
    <mergeCell ref="C513:D513"/>
    <mergeCell ref="C515:D515"/>
    <mergeCell ref="C516:D516"/>
    <mergeCell ref="C518:D518"/>
    <mergeCell ref="C519:D519"/>
    <mergeCell ref="C520:D520"/>
    <mergeCell ref="C507:D507"/>
    <mergeCell ref="C508:D508"/>
    <mergeCell ref="C509:D509"/>
    <mergeCell ref="C510:D510"/>
    <mergeCell ref="C511:D511"/>
    <mergeCell ref="C512:D512"/>
    <mergeCell ref="C539:D539"/>
    <mergeCell ref="C543:D543"/>
    <mergeCell ref="C544:D544"/>
    <mergeCell ref="C545:D545"/>
    <mergeCell ref="C546:D546"/>
    <mergeCell ref="C547:D547"/>
    <mergeCell ref="C548:D548"/>
    <mergeCell ref="C550:D550"/>
    <mergeCell ref="C533:D533"/>
    <mergeCell ref="C534:D534"/>
    <mergeCell ref="C535:D535"/>
    <mergeCell ref="C536:D536"/>
    <mergeCell ref="C537:D537"/>
    <mergeCell ref="C538:D538"/>
    <mergeCell ref="C527:D527"/>
    <mergeCell ref="C528:D528"/>
    <mergeCell ref="C529:D529"/>
    <mergeCell ref="C530:D530"/>
    <mergeCell ref="C531:D531"/>
    <mergeCell ref="C532:D532"/>
    <mergeCell ref="C565:D565"/>
    <mergeCell ref="C567:D567"/>
    <mergeCell ref="C568:D568"/>
    <mergeCell ref="C570:D570"/>
    <mergeCell ref="C574:D574"/>
    <mergeCell ref="C558:D558"/>
    <mergeCell ref="C560:D560"/>
    <mergeCell ref="C561:D561"/>
    <mergeCell ref="C562:D562"/>
    <mergeCell ref="C563:D563"/>
    <mergeCell ref="C564:D564"/>
    <mergeCell ref="C551:D551"/>
    <mergeCell ref="C552:D552"/>
    <mergeCell ref="C553:D553"/>
    <mergeCell ref="C554:D554"/>
    <mergeCell ref="C555:D555"/>
    <mergeCell ref="C557:D557"/>
    <mergeCell ref="C603:D603"/>
    <mergeCell ref="C604:D604"/>
    <mergeCell ref="C605:D605"/>
    <mergeCell ref="C606:D606"/>
    <mergeCell ref="C607:D607"/>
    <mergeCell ref="C608:D608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578:D578"/>
    <mergeCell ref="C579:D579"/>
    <mergeCell ref="C581:D581"/>
    <mergeCell ref="C583:D583"/>
    <mergeCell ref="C584:D584"/>
    <mergeCell ref="C587:D587"/>
    <mergeCell ref="C589:D589"/>
    <mergeCell ref="C591:D591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24:D624"/>
    <mergeCell ref="C625:D625"/>
    <mergeCell ref="C626:D626"/>
    <mergeCell ref="C609:D609"/>
    <mergeCell ref="C610:D610"/>
    <mergeCell ref="C611:D611"/>
    <mergeCell ref="C616:D616"/>
    <mergeCell ref="C617:D617"/>
    <mergeCell ref="C618:D618"/>
    <mergeCell ref="C619:D619"/>
    <mergeCell ref="C620:D620"/>
    <mergeCell ref="C646:D646"/>
    <mergeCell ref="C648:D648"/>
    <mergeCell ref="C649:D649"/>
    <mergeCell ref="C651:D651"/>
    <mergeCell ref="C653:D653"/>
    <mergeCell ref="C654:D654"/>
    <mergeCell ref="C639:D639"/>
    <mergeCell ref="C640:D640"/>
    <mergeCell ref="C641:D641"/>
    <mergeCell ref="C642:D642"/>
    <mergeCell ref="C643:D643"/>
    <mergeCell ref="C644:D644"/>
    <mergeCell ref="C633:D633"/>
    <mergeCell ref="C634:D634"/>
    <mergeCell ref="C635:D635"/>
    <mergeCell ref="C636:D636"/>
    <mergeCell ref="C637:D637"/>
    <mergeCell ref="C638:D638"/>
    <mergeCell ref="C669:D669"/>
    <mergeCell ref="C670:D670"/>
    <mergeCell ref="C671:D671"/>
    <mergeCell ref="C672:D672"/>
    <mergeCell ref="C673:D673"/>
    <mergeCell ref="C674:D674"/>
    <mergeCell ref="C661:D661"/>
    <mergeCell ref="C662:D662"/>
    <mergeCell ref="C663:D663"/>
    <mergeCell ref="C665:D665"/>
    <mergeCell ref="C666:D666"/>
    <mergeCell ref="C667:D667"/>
    <mergeCell ref="C655:D655"/>
    <mergeCell ref="C656:D656"/>
    <mergeCell ref="C657:D657"/>
    <mergeCell ref="C658:D658"/>
    <mergeCell ref="C659:D659"/>
    <mergeCell ref="C660:D660"/>
    <mergeCell ref="C693:D693"/>
    <mergeCell ref="C694:D694"/>
    <mergeCell ref="C695:D695"/>
    <mergeCell ref="C696:D696"/>
    <mergeCell ref="C697:D697"/>
    <mergeCell ref="C698:D698"/>
    <mergeCell ref="C683:D683"/>
    <mergeCell ref="C685:D685"/>
    <mergeCell ref="C687:D687"/>
    <mergeCell ref="C688:D688"/>
    <mergeCell ref="C690:D690"/>
    <mergeCell ref="C692:D692"/>
    <mergeCell ref="C675:D675"/>
    <mergeCell ref="C676:D676"/>
    <mergeCell ref="C677:D677"/>
    <mergeCell ref="C678:D678"/>
    <mergeCell ref="C680:D680"/>
    <mergeCell ref="C682:D682"/>
    <mergeCell ref="C722:D722"/>
    <mergeCell ref="C723:D723"/>
    <mergeCell ref="C724:D724"/>
    <mergeCell ref="C725:D725"/>
    <mergeCell ref="C726:D726"/>
    <mergeCell ref="C727:D727"/>
    <mergeCell ref="C716:D716"/>
    <mergeCell ref="C717:D717"/>
    <mergeCell ref="C718:D718"/>
    <mergeCell ref="C719:D719"/>
    <mergeCell ref="C720:D720"/>
    <mergeCell ref="C721:D721"/>
    <mergeCell ref="C699:D699"/>
    <mergeCell ref="C701:D701"/>
    <mergeCell ref="C703:D703"/>
    <mergeCell ref="C707:D707"/>
    <mergeCell ref="C709:D709"/>
    <mergeCell ref="C711:D711"/>
    <mergeCell ref="C713:D713"/>
    <mergeCell ref="C715:D715"/>
    <mergeCell ref="C741:D741"/>
    <mergeCell ref="C742:D742"/>
    <mergeCell ref="C743:D743"/>
    <mergeCell ref="C744:D744"/>
    <mergeCell ref="C745:D745"/>
    <mergeCell ref="C746:D746"/>
    <mergeCell ref="C735:D735"/>
    <mergeCell ref="C736:D736"/>
    <mergeCell ref="C737:D737"/>
    <mergeCell ref="C738:D738"/>
    <mergeCell ref="C739:D739"/>
    <mergeCell ref="C740:D740"/>
    <mergeCell ref="C728:D728"/>
    <mergeCell ref="C729:D729"/>
    <mergeCell ref="C730:D730"/>
    <mergeCell ref="C731:D731"/>
    <mergeCell ref="C732:D732"/>
    <mergeCell ref="C733:D733"/>
    <mergeCell ref="C765:D765"/>
    <mergeCell ref="C766:D766"/>
    <mergeCell ref="C767:D767"/>
    <mergeCell ref="C768:D768"/>
    <mergeCell ref="C769:D769"/>
    <mergeCell ref="C770:D770"/>
    <mergeCell ref="C771:D771"/>
    <mergeCell ref="C753:D753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85:D785"/>
    <mergeCell ref="C786:D786"/>
    <mergeCell ref="C787:D787"/>
    <mergeCell ref="C788:D788"/>
    <mergeCell ref="C789:D789"/>
    <mergeCell ref="C791:D791"/>
    <mergeCell ref="C779:D779"/>
    <mergeCell ref="C780:D780"/>
    <mergeCell ref="C781:D781"/>
    <mergeCell ref="C782:D782"/>
    <mergeCell ref="C783:D783"/>
    <mergeCell ref="C784:D784"/>
    <mergeCell ref="C772:D772"/>
    <mergeCell ref="C773:D773"/>
    <mergeCell ref="C774:D774"/>
    <mergeCell ref="C775:D775"/>
    <mergeCell ref="C776:D776"/>
    <mergeCell ref="C778:D778"/>
    <mergeCell ref="C814:D814"/>
    <mergeCell ref="C815:D815"/>
    <mergeCell ref="C816:D816"/>
    <mergeCell ref="C817:D817"/>
    <mergeCell ref="C818:D818"/>
    <mergeCell ref="C820:D820"/>
    <mergeCell ref="C808:D808"/>
    <mergeCell ref="C809:D809"/>
    <mergeCell ref="C810:D810"/>
    <mergeCell ref="C811:D811"/>
    <mergeCell ref="C812:D812"/>
    <mergeCell ref="C813:D813"/>
    <mergeCell ref="C792:D792"/>
    <mergeCell ref="C793:D793"/>
    <mergeCell ref="C798:D798"/>
    <mergeCell ref="C800:D800"/>
    <mergeCell ref="C802:D802"/>
    <mergeCell ref="C804:D804"/>
    <mergeCell ref="C805:D805"/>
    <mergeCell ref="C807:D807"/>
    <mergeCell ref="C866:D866"/>
    <mergeCell ref="C867:D867"/>
    <mergeCell ref="C869:D869"/>
    <mergeCell ref="C871:D871"/>
    <mergeCell ref="C842:D842"/>
    <mergeCell ref="C844:D844"/>
    <mergeCell ref="C846:D846"/>
    <mergeCell ref="C848:D848"/>
    <mergeCell ref="C849:D849"/>
    <mergeCell ref="C851:D851"/>
    <mergeCell ref="C827:D827"/>
    <mergeCell ref="C829:D829"/>
    <mergeCell ref="C821:D821"/>
    <mergeCell ref="C822:D822"/>
    <mergeCell ref="C823:D823"/>
    <mergeCell ref="C824:D824"/>
    <mergeCell ref="C825:D825"/>
    <mergeCell ref="C826:D826"/>
    <mergeCell ref="C908:D908"/>
    <mergeCell ref="C909:D909"/>
    <mergeCell ref="C910:D910"/>
    <mergeCell ref="C911:D911"/>
    <mergeCell ref="C912:D912"/>
    <mergeCell ref="C913:D913"/>
    <mergeCell ref="C890:D890"/>
    <mergeCell ref="C893:D893"/>
    <mergeCell ref="C895:D895"/>
    <mergeCell ref="C897:D897"/>
    <mergeCell ref="C899:D899"/>
    <mergeCell ref="C901:D901"/>
    <mergeCell ref="C903:D903"/>
    <mergeCell ref="C906:D906"/>
    <mergeCell ref="C873:D873"/>
    <mergeCell ref="C875:D875"/>
    <mergeCell ref="C880:D880"/>
    <mergeCell ref="C881:D881"/>
    <mergeCell ref="C883:D883"/>
    <mergeCell ref="C884:D884"/>
    <mergeCell ref="C885:D885"/>
    <mergeCell ref="C938:D938"/>
    <mergeCell ref="C940:D940"/>
    <mergeCell ref="C941:D941"/>
    <mergeCell ref="C942:D942"/>
    <mergeCell ref="C944:D944"/>
    <mergeCell ref="C946:D946"/>
    <mergeCell ref="C947:D947"/>
    <mergeCell ref="C948:D948"/>
    <mergeCell ref="C927:D927"/>
    <mergeCell ref="C928:D928"/>
    <mergeCell ref="C929:D929"/>
    <mergeCell ref="C931:D931"/>
    <mergeCell ref="C932:D932"/>
    <mergeCell ref="C933:D933"/>
    <mergeCell ref="C914:D914"/>
    <mergeCell ref="C915:D915"/>
    <mergeCell ref="C916:D916"/>
    <mergeCell ref="C917:D917"/>
    <mergeCell ref="C918:D918"/>
    <mergeCell ref="C919:D919"/>
    <mergeCell ref="C964:D964"/>
    <mergeCell ref="C966:D966"/>
    <mergeCell ref="C967:D967"/>
    <mergeCell ref="C968:D968"/>
    <mergeCell ref="C969:D969"/>
    <mergeCell ref="C971:D971"/>
    <mergeCell ref="C957:D957"/>
    <mergeCell ref="C958:D958"/>
    <mergeCell ref="C959:D959"/>
    <mergeCell ref="C960:D960"/>
    <mergeCell ref="C961:D961"/>
    <mergeCell ref="C962:D962"/>
    <mergeCell ref="C951:D951"/>
    <mergeCell ref="C952:D952"/>
    <mergeCell ref="C953:D953"/>
    <mergeCell ref="C954:D954"/>
    <mergeCell ref="C955:D955"/>
    <mergeCell ref="C956:D956"/>
    <mergeCell ref="C984:D984"/>
    <mergeCell ref="C985:D985"/>
    <mergeCell ref="C987:D987"/>
    <mergeCell ref="C988:D988"/>
    <mergeCell ref="C989:D989"/>
    <mergeCell ref="C990:D990"/>
    <mergeCell ref="C978:D978"/>
    <mergeCell ref="C979:D979"/>
    <mergeCell ref="C980:D980"/>
    <mergeCell ref="C981:D981"/>
    <mergeCell ref="C982:D982"/>
    <mergeCell ref="C983:D983"/>
    <mergeCell ref="C972:D972"/>
    <mergeCell ref="C973:D973"/>
    <mergeCell ref="C974:D974"/>
    <mergeCell ref="C975:D975"/>
    <mergeCell ref="C976:D976"/>
    <mergeCell ref="C977:D977"/>
    <mergeCell ref="C1004:D1004"/>
    <mergeCell ref="C1005:D1005"/>
    <mergeCell ref="C1008:D1008"/>
    <mergeCell ref="C1010:D1010"/>
    <mergeCell ref="C1011:D1011"/>
    <mergeCell ref="C1012:D1012"/>
    <mergeCell ref="C998:D998"/>
    <mergeCell ref="C999:D999"/>
    <mergeCell ref="C1000:D1000"/>
    <mergeCell ref="C1001:D1001"/>
    <mergeCell ref="C1002:D1002"/>
    <mergeCell ref="C1003:D1003"/>
    <mergeCell ref="C991:D991"/>
    <mergeCell ref="C992:D992"/>
    <mergeCell ref="C993:D993"/>
    <mergeCell ref="C994:D994"/>
    <mergeCell ref="C996:D996"/>
    <mergeCell ref="C997:D997"/>
    <mergeCell ref="C1039:D1039"/>
    <mergeCell ref="C1040:D1040"/>
    <mergeCell ref="C1041:D1041"/>
    <mergeCell ref="C1042:D1042"/>
    <mergeCell ref="C1044:D1044"/>
    <mergeCell ref="C1045:D1045"/>
    <mergeCell ref="C1033:D1033"/>
    <mergeCell ref="C1034:D1034"/>
    <mergeCell ref="C1035:D1035"/>
    <mergeCell ref="C1036:D1036"/>
    <mergeCell ref="C1037:D1037"/>
    <mergeCell ref="C1038:D1038"/>
    <mergeCell ref="C1019:D1019"/>
    <mergeCell ref="C1023:D1023"/>
    <mergeCell ref="C1028:D1028"/>
    <mergeCell ref="C1029:D1029"/>
    <mergeCell ref="C1031:D1031"/>
    <mergeCell ref="C1032:D1032"/>
    <mergeCell ref="C1062:D1062"/>
    <mergeCell ref="C1063:D1063"/>
    <mergeCell ref="C1064:D1064"/>
    <mergeCell ref="C1065:D1065"/>
    <mergeCell ref="C1066:D1066"/>
    <mergeCell ref="C1067:D1067"/>
    <mergeCell ref="C1068:D1068"/>
    <mergeCell ref="C1070:D1070"/>
    <mergeCell ref="C1052:D1052"/>
    <mergeCell ref="C1053:D1053"/>
    <mergeCell ref="C1054:D1054"/>
    <mergeCell ref="C1055:D1055"/>
    <mergeCell ref="C1057:D1057"/>
    <mergeCell ref="C1058:D1058"/>
    <mergeCell ref="C1046:D1046"/>
    <mergeCell ref="C1047:D1047"/>
    <mergeCell ref="C1048:D1048"/>
    <mergeCell ref="C1049:D1049"/>
    <mergeCell ref="C1050:D1050"/>
    <mergeCell ref="C1051:D1051"/>
    <mergeCell ref="C1084:D1084"/>
    <mergeCell ref="C1086:D1086"/>
    <mergeCell ref="C1087:D1087"/>
    <mergeCell ref="C1088:D1088"/>
    <mergeCell ref="C1089:D1089"/>
    <mergeCell ref="C1090:D1090"/>
    <mergeCell ref="C1078:D1078"/>
    <mergeCell ref="C1079:D1079"/>
    <mergeCell ref="C1080:D1080"/>
    <mergeCell ref="C1081:D1081"/>
    <mergeCell ref="C1082:D1082"/>
    <mergeCell ref="C1083:D1083"/>
    <mergeCell ref="C1071:D1071"/>
    <mergeCell ref="C1072:D1072"/>
    <mergeCell ref="C1073:D1073"/>
    <mergeCell ref="C1074:D1074"/>
    <mergeCell ref="C1075:D1075"/>
    <mergeCell ref="C1076:D1076"/>
    <mergeCell ref="C1104:D1104"/>
    <mergeCell ref="C1105:D1105"/>
    <mergeCell ref="C1106:D1106"/>
    <mergeCell ref="C1107:D1107"/>
    <mergeCell ref="C1108:D1108"/>
    <mergeCell ref="C1109:D1109"/>
    <mergeCell ref="C1097:D1097"/>
    <mergeCell ref="C1098:D1098"/>
    <mergeCell ref="C1099:D1099"/>
    <mergeCell ref="C1101:D1101"/>
    <mergeCell ref="C1102:D1102"/>
    <mergeCell ref="C1103:D1103"/>
    <mergeCell ref="C1091:D1091"/>
    <mergeCell ref="C1092:D1092"/>
    <mergeCell ref="C1093:D1093"/>
    <mergeCell ref="C1094:D1094"/>
    <mergeCell ref="C1095:D1095"/>
    <mergeCell ref="C1096:D1096"/>
    <mergeCell ref="C1130:D1130"/>
    <mergeCell ref="C1131:D1131"/>
    <mergeCell ref="C1132:D1132"/>
    <mergeCell ref="C1133:D1133"/>
    <mergeCell ref="C1134:D1134"/>
    <mergeCell ref="C1135:D1135"/>
    <mergeCell ref="C1123:D1123"/>
    <mergeCell ref="C1124:D1124"/>
    <mergeCell ref="C1125:D1125"/>
    <mergeCell ref="C1126:D1126"/>
    <mergeCell ref="C1128:D1128"/>
    <mergeCell ref="C1129:D1129"/>
    <mergeCell ref="C1110:D1110"/>
    <mergeCell ref="C1112:D1112"/>
    <mergeCell ref="C1113:D1113"/>
    <mergeCell ref="C1118:D1118"/>
    <mergeCell ref="C1119:D1119"/>
    <mergeCell ref="C1120:D1120"/>
    <mergeCell ref="C1121:D1121"/>
    <mergeCell ref="C1122:D1122"/>
    <mergeCell ref="C1150:D1150"/>
    <mergeCell ref="C1151:D1151"/>
    <mergeCell ref="C1152:D1152"/>
    <mergeCell ref="C1153:D1153"/>
    <mergeCell ref="C1154:D1154"/>
    <mergeCell ref="C1156:D1156"/>
    <mergeCell ref="C1143:D1143"/>
    <mergeCell ref="C1144:D1144"/>
    <mergeCell ref="C1145:D1145"/>
    <mergeCell ref="C1146:D1146"/>
    <mergeCell ref="C1147:D1147"/>
    <mergeCell ref="C1148:D1148"/>
    <mergeCell ref="C1136:D1136"/>
    <mergeCell ref="C1137:D1137"/>
    <mergeCell ref="C1138:D1138"/>
    <mergeCell ref="C1140:D1140"/>
    <mergeCell ref="C1141:D1141"/>
    <mergeCell ref="C1142:D1142"/>
    <mergeCell ref="C1170:D1170"/>
    <mergeCell ref="C1171:D1171"/>
    <mergeCell ref="C1172:D1172"/>
    <mergeCell ref="C1173:D1173"/>
    <mergeCell ref="C1174:D1174"/>
    <mergeCell ref="C1163:D1163"/>
    <mergeCell ref="C1164:D1164"/>
    <mergeCell ref="C1166:D1166"/>
    <mergeCell ref="C1167:D1167"/>
    <mergeCell ref="C1168:D1168"/>
    <mergeCell ref="C1169:D1169"/>
    <mergeCell ref="C1157:D1157"/>
    <mergeCell ref="C1158:D1158"/>
    <mergeCell ref="C1159:D1159"/>
    <mergeCell ref="C1160:D1160"/>
    <mergeCell ref="C1161:D1161"/>
    <mergeCell ref="C1162:D1162"/>
    <mergeCell ref="C1200:D1200"/>
    <mergeCell ref="C1201:D1201"/>
    <mergeCell ref="C1202:D1202"/>
    <mergeCell ref="C1203:D1203"/>
    <mergeCell ref="C1204:D1204"/>
    <mergeCell ref="C1205:D1205"/>
    <mergeCell ref="C1192:D1192"/>
    <mergeCell ref="C1193:D1193"/>
    <mergeCell ref="C1194:D1194"/>
    <mergeCell ref="C1195:D1195"/>
    <mergeCell ref="C1196:D1196"/>
    <mergeCell ref="C1197:D1197"/>
    <mergeCell ref="C1198:D1198"/>
    <mergeCell ref="C1199:D1199"/>
    <mergeCell ref="C1179:D1179"/>
    <mergeCell ref="C1180:D1180"/>
    <mergeCell ref="C1181:D1181"/>
    <mergeCell ref="C1182:D1182"/>
    <mergeCell ref="C1183:D1183"/>
    <mergeCell ref="C1184:D1184"/>
    <mergeCell ref="C1185:D1185"/>
    <mergeCell ref="C1186:D1186"/>
    <mergeCell ref="C1218:D1218"/>
    <mergeCell ref="C1219:D1219"/>
    <mergeCell ref="C1220:D1220"/>
    <mergeCell ref="C1221:D1221"/>
    <mergeCell ref="C1222:D1222"/>
    <mergeCell ref="C1223:D1223"/>
    <mergeCell ref="C1212:D1212"/>
    <mergeCell ref="C1213:D1213"/>
    <mergeCell ref="C1214:D1214"/>
    <mergeCell ref="C1215:D1215"/>
    <mergeCell ref="C1216:D1216"/>
    <mergeCell ref="C1217:D1217"/>
    <mergeCell ref="C1206:D1206"/>
    <mergeCell ref="C1207:D1207"/>
    <mergeCell ref="C1208:D1208"/>
    <mergeCell ref="C1209:D1209"/>
    <mergeCell ref="C1210:D1210"/>
    <mergeCell ref="C1211:D1211"/>
    <mergeCell ref="C1236:D1236"/>
    <mergeCell ref="C1237:D1237"/>
    <mergeCell ref="C1239:D1239"/>
    <mergeCell ref="C1240:D1240"/>
    <mergeCell ref="C1241:D1241"/>
    <mergeCell ref="C1242:D1242"/>
    <mergeCell ref="C1230:D1230"/>
    <mergeCell ref="C1231:D1231"/>
    <mergeCell ref="C1232:D1232"/>
    <mergeCell ref="C1233:D1233"/>
    <mergeCell ref="C1234:D1234"/>
    <mergeCell ref="C1235:D1235"/>
    <mergeCell ref="C1224:D1224"/>
    <mergeCell ref="C1225:D1225"/>
    <mergeCell ref="C1226:D1226"/>
    <mergeCell ref="C1227:D1227"/>
    <mergeCell ref="C1228:D1228"/>
    <mergeCell ref="C1229:D1229"/>
    <mergeCell ref="C1255:D1255"/>
    <mergeCell ref="C1256:D1256"/>
    <mergeCell ref="C1257:D1257"/>
    <mergeCell ref="C1258:D1258"/>
    <mergeCell ref="C1259:D1259"/>
    <mergeCell ref="C1260:D1260"/>
    <mergeCell ref="C1249:D1249"/>
    <mergeCell ref="C1250:D1250"/>
    <mergeCell ref="C1251:D1251"/>
    <mergeCell ref="C1252:D1252"/>
    <mergeCell ref="C1253:D1253"/>
    <mergeCell ref="C1254:D1254"/>
    <mergeCell ref="C1243:D1243"/>
    <mergeCell ref="C1244:D1244"/>
    <mergeCell ref="C1245:D1245"/>
    <mergeCell ref="C1246:D1246"/>
    <mergeCell ref="C1247:D1247"/>
    <mergeCell ref="C1248:D1248"/>
    <mergeCell ref="C1274:D1274"/>
    <mergeCell ref="C1275:D1275"/>
    <mergeCell ref="C1276:D1276"/>
    <mergeCell ref="C1277:D1277"/>
    <mergeCell ref="C1278:D1278"/>
    <mergeCell ref="C1279:D1279"/>
    <mergeCell ref="C1268:D1268"/>
    <mergeCell ref="C1269:D1269"/>
    <mergeCell ref="C1270:D1270"/>
    <mergeCell ref="C1271:D1271"/>
    <mergeCell ref="C1272:D1272"/>
    <mergeCell ref="C1273:D1273"/>
    <mergeCell ref="C1261:D1261"/>
    <mergeCell ref="C1263:D1263"/>
    <mergeCell ref="C1264:D1264"/>
    <mergeCell ref="C1265:D1265"/>
    <mergeCell ref="C1266:D1266"/>
    <mergeCell ref="C1267:D1267"/>
    <mergeCell ref="C1293:D1293"/>
    <mergeCell ref="C1294:D1294"/>
    <mergeCell ref="C1295:D1295"/>
    <mergeCell ref="C1296:D1296"/>
    <mergeCell ref="C1297:D1297"/>
    <mergeCell ref="C1298:D1298"/>
    <mergeCell ref="C1287:D1287"/>
    <mergeCell ref="C1288:D1288"/>
    <mergeCell ref="C1289:D1289"/>
    <mergeCell ref="C1290:D1290"/>
    <mergeCell ref="C1291:D1291"/>
    <mergeCell ref="C1292:D1292"/>
    <mergeCell ref="C1280:D1280"/>
    <mergeCell ref="C1281:D1281"/>
    <mergeCell ref="C1282:D1282"/>
    <mergeCell ref="C1283:D1283"/>
    <mergeCell ref="C1284:D1284"/>
    <mergeCell ref="C1285:D1285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96"/>
  <sheetViews>
    <sheetView topLeftCell="A67" workbookViewId="0">
      <selection activeCell="I37" sqref="I37"/>
    </sheetView>
  </sheetViews>
  <sheetFormatPr defaultRowHeight="12.75"/>
  <cols>
    <col min="2" max="2" width="44.140625" customWidth="1"/>
    <col min="3" max="3" width="9.5703125" customWidth="1"/>
    <col min="5" max="5" width="9.85546875" customWidth="1"/>
    <col min="6" max="6" width="11.85546875" customWidth="1"/>
  </cols>
  <sheetData>
    <row r="4" spans="1:6" ht="15.75">
      <c r="A4" s="204"/>
      <c r="B4" s="205" t="s">
        <v>1241</v>
      </c>
      <c r="C4" s="206"/>
      <c r="D4" s="207"/>
      <c r="E4" s="207"/>
      <c r="F4" s="206"/>
    </row>
    <row r="5" spans="1:6" ht="14.25">
      <c r="A5" s="204"/>
      <c r="B5" s="208" t="s">
        <v>1242</v>
      </c>
      <c r="C5" s="206"/>
      <c r="D5" s="207"/>
      <c r="E5" s="207"/>
      <c r="F5" s="206"/>
    </row>
    <row r="6" spans="1:6" ht="14.25">
      <c r="A6" s="204"/>
      <c r="B6" s="208"/>
      <c r="C6" s="206"/>
      <c r="D6" s="207"/>
      <c r="E6" s="207"/>
      <c r="F6" s="206"/>
    </row>
    <row r="7" spans="1:6">
      <c r="A7" s="204"/>
      <c r="B7" s="209" t="s">
        <v>1243</v>
      </c>
      <c r="C7" s="206"/>
      <c r="D7" s="207"/>
      <c r="E7" s="207"/>
      <c r="F7" s="206"/>
    </row>
    <row r="8" spans="1:6">
      <c r="A8" s="204"/>
      <c r="B8" s="206" t="s">
        <v>1244</v>
      </c>
      <c r="C8" s="206"/>
      <c r="D8" s="210"/>
      <c r="E8" s="211" t="s">
        <v>1245</v>
      </c>
      <c r="F8" s="206"/>
    </row>
    <row r="9" spans="1:6">
      <c r="A9" s="212" t="s">
        <v>1246</v>
      </c>
      <c r="B9" s="213" t="s">
        <v>1247</v>
      </c>
      <c r="C9" s="213" t="s">
        <v>1248</v>
      </c>
      <c r="D9" s="214" t="s">
        <v>70</v>
      </c>
      <c r="E9" s="214" t="s">
        <v>1249</v>
      </c>
      <c r="F9" s="215" t="s">
        <v>1250</v>
      </c>
    </row>
    <row r="10" spans="1:6">
      <c r="A10" s="216"/>
      <c r="B10" s="217"/>
      <c r="C10" s="218"/>
      <c r="D10" s="219"/>
      <c r="E10" s="219"/>
      <c r="F10" s="220"/>
    </row>
    <row r="11" spans="1:6">
      <c r="A11" s="221"/>
      <c r="B11" s="222"/>
      <c r="C11" s="223"/>
      <c r="D11" s="223"/>
      <c r="E11" s="223"/>
      <c r="F11" s="224"/>
    </row>
    <row r="12" spans="1:6">
      <c r="A12" s="221"/>
      <c r="B12" s="222" t="s">
        <v>1251</v>
      </c>
      <c r="C12" s="223"/>
      <c r="D12" s="223"/>
      <c r="E12" s="223"/>
      <c r="F12" s="224"/>
    </row>
    <row r="13" spans="1:6">
      <c r="A13" s="221">
        <v>1</v>
      </c>
      <c r="B13" s="225" t="s">
        <v>1252</v>
      </c>
      <c r="C13" s="223" t="s">
        <v>144</v>
      </c>
      <c r="D13" s="226">
        <v>4</v>
      </c>
      <c r="E13" s="226">
        <v>0</v>
      </c>
      <c r="F13" s="224">
        <f>D13*E13</f>
        <v>0</v>
      </c>
    </row>
    <row r="14" spans="1:6">
      <c r="A14" s="221">
        <v>2</v>
      </c>
      <c r="B14" s="225" t="s">
        <v>1253</v>
      </c>
      <c r="C14" s="223" t="s">
        <v>144</v>
      </c>
      <c r="D14" s="226">
        <v>36</v>
      </c>
      <c r="E14" s="226">
        <v>0</v>
      </c>
      <c r="F14" s="224">
        <f t="shared" ref="F14:F35" si="0">D14*E14</f>
        <v>0</v>
      </c>
    </row>
    <row r="15" spans="1:6">
      <c r="A15" s="221">
        <v>3</v>
      </c>
      <c r="B15" s="225" t="s">
        <v>1254</v>
      </c>
      <c r="C15" s="223" t="s">
        <v>144</v>
      </c>
      <c r="D15" s="226">
        <v>6</v>
      </c>
      <c r="E15" s="226">
        <v>0</v>
      </c>
      <c r="F15" s="224">
        <f>D15*E15</f>
        <v>0</v>
      </c>
    </row>
    <row r="16" spans="1:6">
      <c r="A16" s="221">
        <v>4</v>
      </c>
      <c r="B16" s="225" t="s">
        <v>1255</v>
      </c>
      <c r="C16" s="223" t="s">
        <v>144</v>
      </c>
      <c r="D16" s="226">
        <v>26</v>
      </c>
      <c r="E16" s="226">
        <v>0</v>
      </c>
      <c r="F16" s="224">
        <f>D16*E16</f>
        <v>0</v>
      </c>
    </row>
    <row r="17" spans="1:6">
      <c r="A17" s="221">
        <v>5</v>
      </c>
      <c r="B17" s="225" t="s">
        <v>1256</v>
      </c>
      <c r="C17" s="223" t="s">
        <v>76</v>
      </c>
      <c r="D17" s="226">
        <v>60</v>
      </c>
      <c r="E17" s="226">
        <v>0</v>
      </c>
      <c r="F17" s="224">
        <f t="shared" si="0"/>
        <v>0</v>
      </c>
    </row>
    <row r="18" spans="1:6">
      <c r="A18" s="221">
        <v>6</v>
      </c>
      <c r="B18" s="225" t="s">
        <v>1257</v>
      </c>
      <c r="C18" s="223" t="s">
        <v>76</v>
      </c>
      <c r="D18" s="226">
        <v>2</v>
      </c>
      <c r="E18" s="226">
        <v>0</v>
      </c>
      <c r="F18" s="224">
        <f t="shared" si="0"/>
        <v>0</v>
      </c>
    </row>
    <row r="19" spans="1:6">
      <c r="A19" s="221">
        <v>7</v>
      </c>
      <c r="B19" s="225" t="s">
        <v>1258</v>
      </c>
      <c r="C19" s="223" t="s">
        <v>144</v>
      </c>
      <c r="D19" s="226">
        <v>16</v>
      </c>
      <c r="E19" s="226">
        <v>0</v>
      </c>
      <c r="F19" s="224">
        <f t="shared" si="0"/>
        <v>0</v>
      </c>
    </row>
    <row r="20" spans="1:6">
      <c r="A20" s="221">
        <v>8</v>
      </c>
      <c r="B20" s="225" t="s">
        <v>1259</v>
      </c>
      <c r="C20" s="223" t="s">
        <v>144</v>
      </c>
      <c r="D20" s="226">
        <v>26</v>
      </c>
      <c r="E20" s="226">
        <v>0</v>
      </c>
      <c r="F20" s="224">
        <f t="shared" si="0"/>
        <v>0</v>
      </c>
    </row>
    <row r="21" spans="1:6">
      <c r="A21" s="221">
        <v>9</v>
      </c>
      <c r="B21" s="225" t="s">
        <v>1260</v>
      </c>
      <c r="C21" s="223" t="s">
        <v>144</v>
      </c>
      <c r="D21" s="226">
        <v>10</v>
      </c>
      <c r="E21" s="226">
        <v>0</v>
      </c>
      <c r="F21" s="224">
        <f t="shared" si="0"/>
        <v>0</v>
      </c>
    </row>
    <row r="22" spans="1:6">
      <c r="A22" s="221">
        <v>10</v>
      </c>
      <c r="B22" s="225" t="s">
        <v>1261</v>
      </c>
      <c r="C22" s="223" t="s">
        <v>76</v>
      </c>
      <c r="D22" s="226">
        <v>50</v>
      </c>
      <c r="E22" s="226">
        <v>0</v>
      </c>
      <c r="F22" s="224">
        <f t="shared" si="0"/>
        <v>0</v>
      </c>
    </row>
    <row r="23" spans="1:6">
      <c r="A23" s="221">
        <v>11</v>
      </c>
      <c r="B23" s="225" t="s">
        <v>1262</v>
      </c>
      <c r="C23" s="223" t="s">
        <v>76</v>
      </c>
      <c r="D23" s="226">
        <v>2</v>
      </c>
      <c r="E23" s="226">
        <v>0</v>
      </c>
      <c r="F23" s="224">
        <f t="shared" si="0"/>
        <v>0</v>
      </c>
    </row>
    <row r="24" spans="1:6">
      <c r="A24" s="221">
        <v>12</v>
      </c>
      <c r="B24" s="225" t="s">
        <v>1263</v>
      </c>
      <c r="C24" s="223" t="s">
        <v>76</v>
      </c>
      <c r="D24" s="226">
        <v>4</v>
      </c>
      <c r="E24" s="226">
        <v>0</v>
      </c>
      <c r="F24" s="224">
        <f t="shared" si="0"/>
        <v>0</v>
      </c>
    </row>
    <row r="25" spans="1:6">
      <c r="A25" s="221">
        <v>13</v>
      </c>
      <c r="B25" s="225" t="s">
        <v>1264</v>
      </c>
      <c r="C25" s="223" t="s">
        <v>76</v>
      </c>
      <c r="D25" s="226">
        <v>6</v>
      </c>
      <c r="E25" s="226">
        <v>0</v>
      </c>
      <c r="F25" s="224">
        <f t="shared" si="0"/>
        <v>0</v>
      </c>
    </row>
    <row r="26" spans="1:6">
      <c r="A26" s="221">
        <v>14</v>
      </c>
      <c r="B26" s="225" t="s">
        <v>1265</v>
      </c>
      <c r="C26" s="223" t="s">
        <v>76</v>
      </c>
      <c r="D26" s="226">
        <v>6</v>
      </c>
      <c r="E26" s="226">
        <v>0</v>
      </c>
      <c r="F26" s="224">
        <f t="shared" si="0"/>
        <v>0</v>
      </c>
    </row>
    <row r="27" spans="1:6">
      <c r="A27" s="221">
        <v>15</v>
      </c>
      <c r="B27" s="225" t="s">
        <v>1266</v>
      </c>
      <c r="C27" s="223" t="s">
        <v>76</v>
      </c>
      <c r="D27" s="226">
        <v>4</v>
      </c>
      <c r="E27" s="226">
        <v>0</v>
      </c>
      <c r="F27" s="224">
        <f t="shared" si="0"/>
        <v>0</v>
      </c>
    </row>
    <row r="28" spans="1:6">
      <c r="A28" s="221">
        <v>16</v>
      </c>
      <c r="B28" s="225" t="s">
        <v>1267</v>
      </c>
      <c r="C28" s="223" t="s">
        <v>76</v>
      </c>
      <c r="D28" s="226">
        <v>1</v>
      </c>
      <c r="E28" s="226">
        <v>0</v>
      </c>
      <c r="F28" s="224">
        <f t="shared" si="0"/>
        <v>0</v>
      </c>
    </row>
    <row r="29" spans="1:6">
      <c r="A29" s="221">
        <v>17</v>
      </c>
      <c r="B29" s="225" t="s">
        <v>1268</v>
      </c>
      <c r="C29" s="223" t="s">
        <v>76</v>
      </c>
      <c r="D29" s="226">
        <v>2</v>
      </c>
      <c r="E29" s="227">
        <v>0</v>
      </c>
      <c r="F29" s="224">
        <f t="shared" si="0"/>
        <v>0</v>
      </c>
    </row>
    <row r="30" spans="1:6">
      <c r="A30" s="221">
        <v>18</v>
      </c>
      <c r="B30" s="225" t="s">
        <v>1269</v>
      </c>
      <c r="C30" s="223" t="s">
        <v>144</v>
      </c>
      <c r="D30" s="226">
        <f>SUM(D13:D16,D19:D21)</f>
        <v>124</v>
      </c>
      <c r="E30" s="226">
        <v>0</v>
      </c>
      <c r="F30" s="224">
        <f t="shared" si="0"/>
        <v>0</v>
      </c>
    </row>
    <row r="31" spans="1:6">
      <c r="A31" s="221">
        <v>19</v>
      </c>
      <c r="B31" s="225" t="s">
        <v>1270</v>
      </c>
      <c r="C31" s="223" t="s">
        <v>144</v>
      </c>
      <c r="D31" s="226">
        <f>SUM(D30)</f>
        <v>124</v>
      </c>
      <c r="E31" s="226">
        <v>0</v>
      </c>
      <c r="F31" s="224">
        <f t="shared" si="0"/>
        <v>0</v>
      </c>
    </row>
    <row r="32" spans="1:6">
      <c r="A32" s="221">
        <v>20</v>
      </c>
      <c r="B32" s="225" t="s">
        <v>1271</v>
      </c>
      <c r="C32" s="223" t="s">
        <v>76</v>
      </c>
      <c r="D32" s="226">
        <v>1</v>
      </c>
      <c r="E32" s="226">
        <v>0</v>
      </c>
      <c r="F32" s="224">
        <f>E32*D32</f>
        <v>0</v>
      </c>
    </row>
    <row r="33" spans="1:6">
      <c r="A33" s="221">
        <v>21</v>
      </c>
      <c r="B33" s="225" t="s">
        <v>1272</v>
      </c>
      <c r="C33" s="223" t="s">
        <v>76</v>
      </c>
      <c r="D33" s="226">
        <v>1</v>
      </c>
      <c r="E33" s="226">
        <v>0</v>
      </c>
      <c r="F33" s="224">
        <f>D33*E33</f>
        <v>0</v>
      </c>
    </row>
    <row r="34" spans="1:6">
      <c r="A34" s="221">
        <v>22</v>
      </c>
      <c r="B34" s="225" t="s">
        <v>1273</v>
      </c>
      <c r="C34" s="223" t="s">
        <v>144</v>
      </c>
      <c r="D34" s="226">
        <f>SUM(D19:D21)</f>
        <v>52</v>
      </c>
      <c r="E34" s="226">
        <v>0</v>
      </c>
      <c r="F34" s="224">
        <f t="shared" si="0"/>
        <v>0</v>
      </c>
    </row>
    <row r="35" spans="1:6">
      <c r="A35" s="221">
        <v>23</v>
      </c>
      <c r="B35" s="228" t="s">
        <v>1274</v>
      </c>
      <c r="C35" s="223" t="s">
        <v>1275</v>
      </c>
      <c r="D35" s="226">
        <v>1</v>
      </c>
      <c r="E35" s="226">
        <v>0</v>
      </c>
      <c r="F35" s="224">
        <f t="shared" si="0"/>
        <v>0</v>
      </c>
    </row>
    <row r="36" spans="1:6">
      <c r="A36" s="221"/>
      <c r="B36" s="225"/>
      <c r="C36" s="223"/>
      <c r="D36" s="226"/>
      <c r="E36" s="226"/>
      <c r="F36" s="224"/>
    </row>
    <row r="37" spans="1:6">
      <c r="A37" s="216"/>
      <c r="B37" s="225"/>
      <c r="C37" s="225"/>
      <c r="D37" s="229"/>
      <c r="E37" s="229"/>
      <c r="F37" s="224"/>
    </row>
    <row r="38" spans="1:6">
      <c r="A38" s="216"/>
      <c r="B38" s="222" t="s">
        <v>1276</v>
      </c>
      <c r="C38" s="225"/>
      <c r="D38" s="229"/>
      <c r="E38" s="229"/>
      <c r="F38" s="224"/>
    </row>
    <row r="39" spans="1:6">
      <c r="A39" s="216">
        <v>24</v>
      </c>
      <c r="B39" s="225" t="s">
        <v>1277</v>
      </c>
      <c r="C39" s="225" t="s">
        <v>144</v>
      </c>
      <c r="D39" s="229">
        <v>20</v>
      </c>
      <c r="E39" s="229">
        <v>0</v>
      </c>
      <c r="F39" s="224">
        <f>D39*E39</f>
        <v>0</v>
      </c>
    </row>
    <row r="40" spans="1:6">
      <c r="A40" s="216">
        <v>25</v>
      </c>
      <c r="B40" s="225" t="s">
        <v>1278</v>
      </c>
      <c r="C40" s="225" t="s">
        <v>144</v>
      </c>
      <c r="D40" s="229">
        <v>62</v>
      </c>
      <c r="E40" s="229">
        <v>0</v>
      </c>
      <c r="F40" s="224">
        <f t="shared" ref="F40:F74" si="1">D40*E40</f>
        <v>0</v>
      </c>
    </row>
    <row r="41" spans="1:6">
      <c r="A41" s="216">
        <v>26</v>
      </c>
      <c r="B41" s="225" t="s">
        <v>1279</v>
      </c>
      <c r="C41" s="225" t="s">
        <v>144</v>
      </c>
      <c r="D41" s="229">
        <v>30</v>
      </c>
      <c r="E41" s="229">
        <v>0</v>
      </c>
      <c r="F41" s="224">
        <f t="shared" si="1"/>
        <v>0</v>
      </c>
    </row>
    <row r="42" spans="1:6">
      <c r="A42" s="216">
        <v>27</v>
      </c>
      <c r="B42" s="225" t="s">
        <v>1280</v>
      </c>
      <c r="C42" s="225" t="s">
        <v>144</v>
      </c>
      <c r="D42" s="229">
        <v>28</v>
      </c>
      <c r="E42" s="229">
        <v>0</v>
      </c>
      <c r="F42" s="224">
        <f>D42*E42</f>
        <v>0</v>
      </c>
    </row>
    <row r="43" spans="1:6">
      <c r="A43" s="216">
        <v>28</v>
      </c>
      <c r="B43" s="225" t="s">
        <v>1281</v>
      </c>
      <c r="C43" s="225" t="s">
        <v>144</v>
      </c>
      <c r="D43" s="229">
        <v>6</v>
      </c>
      <c r="E43" s="229">
        <v>0</v>
      </c>
      <c r="F43" s="224">
        <f>D43*E43</f>
        <v>0</v>
      </c>
    </row>
    <row r="44" spans="1:6">
      <c r="A44" s="216">
        <v>29</v>
      </c>
      <c r="B44" s="225" t="s">
        <v>1282</v>
      </c>
      <c r="C44" s="225" t="s">
        <v>144</v>
      </c>
      <c r="D44" s="229">
        <v>56</v>
      </c>
      <c r="E44" s="229">
        <v>0</v>
      </c>
      <c r="F44" s="224">
        <f>D44*E44</f>
        <v>0</v>
      </c>
    </row>
    <row r="45" spans="1:6">
      <c r="A45" s="216">
        <v>30</v>
      </c>
      <c r="B45" s="225" t="s">
        <v>1283</v>
      </c>
      <c r="C45" s="225" t="s">
        <v>144</v>
      </c>
      <c r="D45" s="229">
        <v>25</v>
      </c>
      <c r="E45" s="229">
        <v>0</v>
      </c>
      <c r="F45" s="224">
        <f>D45*E45</f>
        <v>0</v>
      </c>
    </row>
    <row r="46" spans="1:6">
      <c r="A46" s="216">
        <v>31</v>
      </c>
      <c r="B46" s="225" t="s">
        <v>1284</v>
      </c>
      <c r="C46" s="225" t="s">
        <v>76</v>
      </c>
      <c r="D46" s="229">
        <v>120</v>
      </c>
      <c r="E46" s="229">
        <v>0</v>
      </c>
      <c r="F46" s="224">
        <f t="shared" si="1"/>
        <v>0</v>
      </c>
    </row>
    <row r="47" spans="1:6">
      <c r="A47" s="216">
        <v>32</v>
      </c>
      <c r="B47" s="225" t="s">
        <v>1285</v>
      </c>
      <c r="C47" s="225" t="s">
        <v>76</v>
      </c>
      <c r="D47" s="229">
        <v>10</v>
      </c>
      <c r="E47" s="229">
        <v>0</v>
      </c>
      <c r="F47" s="224">
        <f t="shared" si="1"/>
        <v>0</v>
      </c>
    </row>
    <row r="48" spans="1:6">
      <c r="A48" s="216">
        <v>33</v>
      </c>
      <c r="B48" s="225" t="s">
        <v>1286</v>
      </c>
      <c r="C48" s="225" t="s">
        <v>144</v>
      </c>
      <c r="D48" s="229">
        <v>28</v>
      </c>
      <c r="E48" s="229">
        <v>0</v>
      </c>
      <c r="F48" s="224">
        <f>D48*E48</f>
        <v>0</v>
      </c>
    </row>
    <row r="49" spans="1:6">
      <c r="A49" s="216">
        <v>34</v>
      </c>
      <c r="B49" s="225" t="s">
        <v>1287</v>
      </c>
      <c r="C49" s="225" t="s">
        <v>144</v>
      </c>
      <c r="D49" s="229">
        <v>30</v>
      </c>
      <c r="E49" s="229">
        <v>0</v>
      </c>
      <c r="F49" s="224">
        <f t="shared" si="1"/>
        <v>0</v>
      </c>
    </row>
    <row r="50" spans="1:6">
      <c r="A50" s="216">
        <v>35</v>
      </c>
      <c r="B50" s="225" t="s">
        <v>1288</v>
      </c>
      <c r="C50" s="225" t="s">
        <v>144</v>
      </c>
      <c r="D50" s="229">
        <v>62</v>
      </c>
      <c r="E50" s="229">
        <v>0</v>
      </c>
      <c r="F50" s="224">
        <f t="shared" si="1"/>
        <v>0</v>
      </c>
    </row>
    <row r="51" spans="1:6">
      <c r="A51" s="216">
        <v>36</v>
      </c>
      <c r="B51" s="225" t="s">
        <v>1289</v>
      </c>
      <c r="C51" s="225" t="s">
        <v>144</v>
      </c>
      <c r="D51" s="229">
        <v>20</v>
      </c>
      <c r="E51" s="229">
        <v>0</v>
      </c>
      <c r="F51" s="224">
        <f>D51*E51</f>
        <v>0</v>
      </c>
    </row>
    <row r="52" spans="1:6">
      <c r="A52" s="216">
        <v>37</v>
      </c>
      <c r="B52" s="225" t="s">
        <v>1290</v>
      </c>
      <c r="C52" s="225" t="s">
        <v>144</v>
      </c>
      <c r="D52" s="229">
        <v>28</v>
      </c>
      <c r="E52" s="229">
        <v>0</v>
      </c>
      <c r="F52" s="224">
        <f t="shared" si="1"/>
        <v>0</v>
      </c>
    </row>
    <row r="53" spans="1:6">
      <c r="A53" s="216">
        <v>38</v>
      </c>
      <c r="B53" s="225" t="s">
        <v>1291</v>
      </c>
      <c r="C53" s="225" t="s">
        <v>144</v>
      </c>
      <c r="D53" s="229">
        <v>6</v>
      </c>
      <c r="E53" s="229">
        <v>0</v>
      </c>
      <c r="F53" s="224">
        <f>D53*E53</f>
        <v>0</v>
      </c>
    </row>
    <row r="54" spans="1:6">
      <c r="A54" s="216">
        <v>39</v>
      </c>
      <c r="B54" s="225" t="s">
        <v>1292</v>
      </c>
      <c r="C54" s="225" t="s">
        <v>144</v>
      </c>
      <c r="D54" s="229">
        <v>28</v>
      </c>
      <c r="E54" s="229">
        <v>0</v>
      </c>
      <c r="F54" s="224">
        <f>D54*E54</f>
        <v>0</v>
      </c>
    </row>
    <row r="55" spans="1:6">
      <c r="A55" s="216">
        <v>40</v>
      </c>
      <c r="B55" s="225" t="s">
        <v>1293</v>
      </c>
      <c r="C55" s="225" t="s">
        <v>76</v>
      </c>
      <c r="D55" s="229">
        <v>10</v>
      </c>
      <c r="E55" s="229">
        <v>0</v>
      </c>
      <c r="F55" s="224">
        <f t="shared" si="1"/>
        <v>0</v>
      </c>
    </row>
    <row r="56" spans="1:6">
      <c r="A56" s="216">
        <v>41</v>
      </c>
      <c r="B56" s="225" t="s">
        <v>1294</v>
      </c>
      <c r="C56" s="225" t="s">
        <v>76</v>
      </c>
      <c r="D56" s="229">
        <v>1</v>
      </c>
      <c r="E56" s="229">
        <v>0</v>
      </c>
      <c r="F56" s="224">
        <f>D56*E56</f>
        <v>0</v>
      </c>
    </row>
    <row r="57" spans="1:6">
      <c r="A57" s="216">
        <v>42</v>
      </c>
      <c r="B57" s="225" t="s">
        <v>1295</v>
      </c>
      <c r="C57" s="225" t="s">
        <v>76</v>
      </c>
      <c r="D57" s="229">
        <v>1</v>
      </c>
      <c r="E57" s="229">
        <v>0</v>
      </c>
      <c r="F57" s="224">
        <f>D57*E57</f>
        <v>0</v>
      </c>
    </row>
    <row r="58" spans="1:6">
      <c r="A58" s="216">
        <v>43</v>
      </c>
      <c r="B58" s="225" t="s">
        <v>1296</v>
      </c>
      <c r="C58" s="225" t="s">
        <v>76</v>
      </c>
      <c r="D58" s="229">
        <v>28</v>
      </c>
      <c r="E58" s="229">
        <v>0</v>
      </c>
      <c r="F58" s="224">
        <f>D58*E58</f>
        <v>0</v>
      </c>
    </row>
    <row r="59" spans="1:6">
      <c r="A59" s="216">
        <v>44</v>
      </c>
      <c r="B59" s="225" t="s">
        <v>1297</v>
      </c>
      <c r="C59" s="225" t="s">
        <v>76</v>
      </c>
      <c r="D59" s="229">
        <v>4</v>
      </c>
      <c r="E59" s="229">
        <v>0</v>
      </c>
      <c r="F59" s="224">
        <f t="shared" si="1"/>
        <v>0</v>
      </c>
    </row>
    <row r="60" spans="1:6">
      <c r="A60" s="216">
        <v>45</v>
      </c>
      <c r="B60" s="225" t="s">
        <v>1298</v>
      </c>
      <c r="C60" s="225" t="s">
        <v>76</v>
      </c>
      <c r="D60" s="229">
        <v>1</v>
      </c>
      <c r="E60" s="229">
        <v>0</v>
      </c>
      <c r="F60" s="224">
        <f t="shared" si="1"/>
        <v>0</v>
      </c>
    </row>
    <row r="61" spans="1:6">
      <c r="A61" s="216">
        <v>46</v>
      </c>
      <c r="B61" s="225" t="s">
        <v>1299</v>
      </c>
      <c r="C61" s="225" t="s">
        <v>1275</v>
      </c>
      <c r="D61" s="229">
        <v>1</v>
      </c>
      <c r="E61" s="229">
        <v>0</v>
      </c>
      <c r="F61" s="224">
        <f>D61*E61</f>
        <v>0</v>
      </c>
    </row>
    <row r="62" spans="1:6">
      <c r="A62" s="216">
        <v>47</v>
      </c>
      <c r="B62" s="225" t="s">
        <v>1300</v>
      </c>
      <c r="C62" s="225" t="s">
        <v>76</v>
      </c>
      <c r="D62" s="229">
        <v>6</v>
      </c>
      <c r="E62" s="229">
        <v>0</v>
      </c>
      <c r="F62" s="224">
        <f>D62*E62</f>
        <v>0</v>
      </c>
    </row>
    <row r="63" spans="1:6">
      <c r="A63" s="216">
        <v>48</v>
      </c>
      <c r="B63" s="225" t="s">
        <v>1301</v>
      </c>
      <c r="C63" s="225" t="s">
        <v>76</v>
      </c>
      <c r="D63" s="229">
        <v>5</v>
      </c>
      <c r="E63" s="229">
        <v>0</v>
      </c>
      <c r="F63" s="224">
        <f>D63*E63</f>
        <v>0</v>
      </c>
    </row>
    <row r="64" spans="1:6">
      <c r="A64" s="216">
        <v>49</v>
      </c>
      <c r="B64" s="225" t="s">
        <v>1302</v>
      </c>
      <c r="C64" s="225" t="s">
        <v>76</v>
      </c>
      <c r="D64" s="229">
        <v>4</v>
      </c>
      <c r="E64" s="229">
        <v>0</v>
      </c>
      <c r="F64" s="224">
        <f>D64*E64</f>
        <v>0</v>
      </c>
    </row>
    <row r="65" spans="1:6">
      <c r="A65" s="216">
        <v>50</v>
      </c>
      <c r="B65" s="225" t="s">
        <v>1303</v>
      </c>
      <c r="C65" s="225" t="s">
        <v>76</v>
      </c>
      <c r="D65" s="229">
        <v>1</v>
      </c>
      <c r="E65" s="229">
        <v>0</v>
      </c>
      <c r="F65" s="224">
        <f>D65*E65</f>
        <v>0</v>
      </c>
    </row>
    <row r="66" spans="1:6">
      <c r="A66" s="216">
        <v>51</v>
      </c>
      <c r="B66" s="225" t="s">
        <v>1304</v>
      </c>
      <c r="C66" s="225" t="s">
        <v>76</v>
      </c>
      <c r="D66" s="229">
        <v>1</v>
      </c>
      <c r="E66" s="229">
        <v>0</v>
      </c>
      <c r="F66" s="224">
        <f t="shared" si="1"/>
        <v>0</v>
      </c>
    </row>
    <row r="67" spans="1:6">
      <c r="A67" s="216">
        <v>52</v>
      </c>
      <c r="B67" s="225" t="s">
        <v>1305</v>
      </c>
      <c r="C67" s="225" t="s">
        <v>76</v>
      </c>
      <c r="D67" s="229">
        <v>3</v>
      </c>
      <c r="E67" s="229">
        <v>0</v>
      </c>
      <c r="F67" s="224">
        <f t="shared" si="1"/>
        <v>0</v>
      </c>
    </row>
    <row r="68" spans="1:6">
      <c r="A68" s="216">
        <v>53</v>
      </c>
      <c r="B68" s="225" t="s">
        <v>1306</v>
      </c>
      <c r="C68" s="225" t="s">
        <v>76</v>
      </c>
      <c r="D68" s="229">
        <v>16</v>
      </c>
      <c r="E68" s="229">
        <v>0</v>
      </c>
      <c r="F68" s="224">
        <f t="shared" si="1"/>
        <v>0</v>
      </c>
    </row>
    <row r="69" spans="1:6">
      <c r="A69" s="216">
        <v>54</v>
      </c>
      <c r="B69" s="225" t="s">
        <v>1307</v>
      </c>
      <c r="C69" s="225" t="s">
        <v>76</v>
      </c>
      <c r="D69" s="229">
        <v>1</v>
      </c>
      <c r="E69" s="229">
        <v>0</v>
      </c>
      <c r="F69" s="224">
        <f>E69*D69</f>
        <v>0</v>
      </c>
    </row>
    <row r="70" spans="1:6">
      <c r="A70" s="216">
        <v>55</v>
      </c>
      <c r="B70" s="225" t="s">
        <v>1308</v>
      </c>
      <c r="C70" s="225" t="s">
        <v>76</v>
      </c>
      <c r="D70" s="229">
        <v>1</v>
      </c>
      <c r="E70" s="229">
        <v>0</v>
      </c>
      <c r="F70" s="224">
        <f>E70*D70</f>
        <v>0</v>
      </c>
    </row>
    <row r="71" spans="1:6">
      <c r="A71" s="216">
        <v>56</v>
      </c>
      <c r="B71" s="225" t="s">
        <v>1309</v>
      </c>
      <c r="C71" s="225" t="s">
        <v>1275</v>
      </c>
      <c r="D71" s="229">
        <v>1</v>
      </c>
      <c r="E71" s="229">
        <v>0</v>
      </c>
      <c r="F71" s="224">
        <f t="shared" si="1"/>
        <v>0</v>
      </c>
    </row>
    <row r="72" spans="1:6">
      <c r="A72" s="216">
        <v>57</v>
      </c>
      <c r="B72" s="225" t="s">
        <v>1269</v>
      </c>
      <c r="C72" s="206" t="s">
        <v>144</v>
      </c>
      <c r="D72" s="230">
        <v>227</v>
      </c>
      <c r="E72" s="230">
        <v>0</v>
      </c>
      <c r="F72" s="224">
        <f t="shared" si="1"/>
        <v>0</v>
      </c>
    </row>
    <row r="73" spans="1:6">
      <c r="A73" s="216">
        <v>58</v>
      </c>
      <c r="B73" s="225" t="s">
        <v>1310</v>
      </c>
      <c r="C73" s="206" t="s">
        <v>144</v>
      </c>
      <c r="D73" s="230">
        <f>SUM(D72)</f>
        <v>227</v>
      </c>
      <c r="E73" s="230">
        <v>0</v>
      </c>
      <c r="F73" s="224">
        <f t="shared" si="1"/>
        <v>0</v>
      </c>
    </row>
    <row r="74" spans="1:6">
      <c r="A74" s="216">
        <v>59</v>
      </c>
      <c r="B74" s="228" t="s">
        <v>1274</v>
      </c>
      <c r="C74" s="206" t="s">
        <v>1275</v>
      </c>
      <c r="D74" s="230">
        <v>1</v>
      </c>
      <c r="E74" s="230">
        <v>0</v>
      </c>
      <c r="F74" s="224">
        <f t="shared" si="1"/>
        <v>0</v>
      </c>
    </row>
    <row r="75" spans="1:6">
      <c r="A75" s="204"/>
      <c r="B75" s="206"/>
      <c r="C75" s="206"/>
      <c r="D75" s="230"/>
      <c r="E75" s="230"/>
      <c r="F75" s="231"/>
    </row>
    <row r="76" spans="1:6">
      <c r="A76" s="232"/>
      <c r="B76" s="206"/>
      <c r="C76" s="206"/>
      <c r="D76" s="230"/>
      <c r="E76" s="230"/>
      <c r="F76" s="231"/>
    </row>
    <row r="77" spans="1:6">
      <c r="A77" s="232"/>
      <c r="B77" s="222" t="s">
        <v>1311</v>
      </c>
      <c r="C77" s="206"/>
      <c r="D77" s="230"/>
      <c r="E77" s="230"/>
      <c r="F77" s="231"/>
    </row>
    <row r="78" spans="1:6">
      <c r="A78" s="204">
        <v>60</v>
      </c>
      <c r="B78" s="206" t="s">
        <v>1312</v>
      </c>
      <c r="C78" s="206" t="s">
        <v>76</v>
      </c>
      <c r="D78" s="230">
        <v>5</v>
      </c>
      <c r="E78" s="230">
        <v>0</v>
      </c>
      <c r="F78" s="231">
        <f t="shared" ref="F78:F83" si="2">D78*E78</f>
        <v>0</v>
      </c>
    </row>
    <row r="79" spans="1:6">
      <c r="A79" s="204">
        <v>61</v>
      </c>
      <c r="B79" s="206" t="s">
        <v>1313</v>
      </c>
      <c r="C79" s="206" t="s">
        <v>76</v>
      </c>
      <c r="D79" s="230">
        <v>1</v>
      </c>
      <c r="E79" s="230">
        <v>0</v>
      </c>
      <c r="F79" s="231">
        <f t="shared" si="2"/>
        <v>0</v>
      </c>
    </row>
    <row r="80" spans="1:6">
      <c r="A80" s="204">
        <v>62</v>
      </c>
      <c r="B80" s="206" t="s">
        <v>1314</v>
      </c>
      <c r="C80" s="206" t="s">
        <v>76</v>
      </c>
      <c r="D80" s="230">
        <v>5</v>
      </c>
      <c r="E80" s="230">
        <v>0</v>
      </c>
      <c r="F80" s="231">
        <f t="shared" si="2"/>
        <v>0</v>
      </c>
    </row>
    <row r="81" spans="1:6">
      <c r="A81" s="204">
        <v>63</v>
      </c>
      <c r="B81" s="206" t="s">
        <v>1315</v>
      </c>
      <c r="C81" s="206" t="s">
        <v>76</v>
      </c>
      <c r="D81" s="230">
        <v>1</v>
      </c>
      <c r="E81" s="230">
        <v>0</v>
      </c>
      <c r="F81" s="231">
        <f t="shared" si="2"/>
        <v>0</v>
      </c>
    </row>
    <row r="82" spans="1:6">
      <c r="A82" s="204">
        <v>64</v>
      </c>
      <c r="B82" s="206" t="s">
        <v>1316</v>
      </c>
      <c r="C82" s="206" t="s">
        <v>76</v>
      </c>
      <c r="D82" s="230">
        <v>4</v>
      </c>
      <c r="E82" s="230">
        <v>0</v>
      </c>
      <c r="F82" s="231">
        <f t="shared" si="2"/>
        <v>0</v>
      </c>
    </row>
    <row r="83" spans="1:6">
      <c r="A83" s="204">
        <v>65</v>
      </c>
      <c r="B83" s="206" t="s">
        <v>1317</v>
      </c>
      <c r="C83" s="206" t="s">
        <v>76</v>
      </c>
      <c r="D83" s="230">
        <v>1</v>
      </c>
      <c r="E83" s="230">
        <v>0</v>
      </c>
      <c r="F83" s="231">
        <f t="shared" si="2"/>
        <v>0</v>
      </c>
    </row>
    <row r="84" spans="1:6">
      <c r="A84" s="204">
        <v>66</v>
      </c>
      <c r="B84" s="206" t="s">
        <v>1318</v>
      </c>
      <c r="C84" s="206" t="s">
        <v>76</v>
      </c>
      <c r="D84" s="230">
        <v>5</v>
      </c>
      <c r="E84" s="303" t="s">
        <v>1319</v>
      </c>
      <c r="F84" s="303"/>
    </row>
    <row r="85" spans="1:6">
      <c r="A85" s="204">
        <v>67</v>
      </c>
      <c r="B85" s="206" t="s">
        <v>1320</v>
      </c>
      <c r="C85" s="206" t="s">
        <v>76</v>
      </c>
      <c r="D85" s="230">
        <f>SUM(D78:D84)</f>
        <v>22</v>
      </c>
      <c r="E85" s="230">
        <v>0</v>
      </c>
      <c r="F85" s="231">
        <f>D85*E85</f>
        <v>0</v>
      </c>
    </row>
    <row r="86" spans="1:6">
      <c r="A86" s="204"/>
      <c r="B86" s="206"/>
      <c r="C86" s="206"/>
      <c r="D86" s="230"/>
      <c r="E86" s="230"/>
      <c r="F86" s="231"/>
    </row>
    <row r="87" spans="1:6">
      <c r="A87" s="204"/>
      <c r="B87" s="206"/>
      <c r="C87" s="206"/>
      <c r="D87" s="207"/>
      <c r="E87" s="207"/>
      <c r="F87" s="233">
        <f>SUM(F14:F85)</f>
        <v>0</v>
      </c>
    </row>
    <row r="88" spans="1:6">
      <c r="A88" s="204"/>
      <c r="B88" s="206"/>
      <c r="C88" s="206"/>
      <c r="D88" s="207"/>
      <c r="E88" s="207"/>
      <c r="F88" s="231"/>
    </row>
    <row r="89" spans="1:6">
      <c r="A89" s="234"/>
      <c r="B89" s="222" t="s">
        <v>1321</v>
      </c>
      <c r="C89" s="235"/>
      <c r="D89" s="236"/>
      <c r="E89" s="236"/>
      <c r="F89" s="233"/>
    </row>
    <row r="90" spans="1:6">
      <c r="A90" s="204"/>
      <c r="B90" s="206" t="s">
        <v>1322</v>
      </c>
      <c r="C90" s="206"/>
      <c r="D90" s="207"/>
      <c r="E90" s="207"/>
      <c r="F90" s="231"/>
    </row>
    <row r="91" spans="1:6">
      <c r="A91" s="234"/>
      <c r="B91" s="206" t="s">
        <v>1323</v>
      </c>
      <c r="C91" s="235"/>
      <c r="D91" s="236"/>
      <c r="E91" s="236"/>
      <c r="F91" s="233"/>
    </row>
    <row r="92" spans="1:6">
      <c r="A92" s="204"/>
      <c r="B92" s="206" t="s">
        <v>1324</v>
      </c>
      <c r="C92" s="206"/>
      <c r="D92" s="207"/>
      <c r="E92" s="207"/>
      <c r="F92" s="231"/>
    </row>
    <row r="93" spans="1:6">
      <c r="A93" s="204"/>
      <c r="B93" s="206" t="s">
        <v>1325</v>
      </c>
      <c r="C93" s="206"/>
      <c r="D93" s="207"/>
      <c r="E93" s="207"/>
      <c r="F93" s="231"/>
    </row>
    <row r="94" spans="1:6">
      <c r="A94" s="204"/>
      <c r="B94" s="206" t="s">
        <v>1326</v>
      </c>
      <c r="C94" s="206"/>
      <c r="D94" s="207"/>
      <c r="E94" s="207"/>
      <c r="F94" s="231"/>
    </row>
    <row r="95" spans="1:6">
      <c r="A95" s="204"/>
      <c r="B95" s="206" t="s">
        <v>1327</v>
      </c>
      <c r="C95" s="206"/>
      <c r="D95" s="207"/>
      <c r="E95" s="207"/>
      <c r="F95" s="231"/>
    </row>
    <row r="96" spans="1:6">
      <c r="A96" s="204"/>
      <c r="B96" s="206"/>
      <c r="C96" s="206"/>
      <c r="D96" s="207"/>
      <c r="E96" s="207"/>
      <c r="F96" s="231"/>
    </row>
  </sheetData>
  <mergeCells count="1">
    <mergeCell ref="E84:F8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8"/>
  <sheetViews>
    <sheetView workbookViewId="0">
      <selection activeCell="E24" sqref="E24"/>
    </sheetView>
  </sheetViews>
  <sheetFormatPr defaultRowHeight="12.75"/>
  <cols>
    <col min="2" max="2" width="36.28515625" customWidth="1"/>
    <col min="6" max="6" width="11.5703125" customWidth="1"/>
  </cols>
  <sheetData>
    <row r="4" spans="1:6" ht="15.75">
      <c r="A4" s="204"/>
      <c r="B4" s="205" t="s">
        <v>1328</v>
      </c>
      <c r="C4" s="206"/>
      <c r="D4" s="207"/>
      <c r="E4" s="207"/>
      <c r="F4" s="206"/>
    </row>
    <row r="5" spans="1:6" ht="14.25">
      <c r="A5" s="204"/>
      <c r="B5" s="208" t="s">
        <v>1329</v>
      </c>
      <c r="C5" s="206"/>
      <c r="D5" s="207"/>
      <c r="E5" s="207"/>
      <c r="F5" s="206"/>
    </row>
    <row r="6" spans="1:6" ht="14.25">
      <c r="A6" s="204"/>
      <c r="B6" s="208"/>
      <c r="C6" s="206"/>
      <c r="D6" s="207"/>
      <c r="E6" s="207"/>
      <c r="F6" s="206"/>
    </row>
    <row r="7" spans="1:6">
      <c r="A7" s="204"/>
      <c r="B7" s="209" t="s">
        <v>1330</v>
      </c>
      <c r="C7" s="206"/>
      <c r="D7" s="207"/>
      <c r="E7" s="207"/>
      <c r="F7" s="206"/>
    </row>
    <row r="8" spans="1:6">
      <c r="A8" s="204"/>
      <c r="B8" s="206" t="s">
        <v>1331</v>
      </c>
      <c r="C8" s="206"/>
      <c r="D8" s="210"/>
      <c r="E8" s="211" t="s">
        <v>1245</v>
      </c>
      <c r="F8" s="206"/>
    </row>
    <row r="9" spans="1:6">
      <c r="A9" s="212" t="s">
        <v>1246</v>
      </c>
      <c r="B9" s="213" t="s">
        <v>1247</v>
      </c>
      <c r="C9" s="213" t="s">
        <v>1248</v>
      </c>
      <c r="D9" s="214" t="s">
        <v>70</v>
      </c>
      <c r="E9" s="214" t="s">
        <v>1249</v>
      </c>
      <c r="F9" s="215" t="s">
        <v>1332</v>
      </c>
    </row>
    <row r="10" spans="1:6">
      <c r="A10" s="216"/>
      <c r="B10" s="217"/>
      <c r="C10" s="218"/>
      <c r="D10" s="219"/>
      <c r="E10" s="219"/>
      <c r="F10" s="220"/>
    </row>
    <row r="11" spans="1:6">
      <c r="A11" s="221" t="s">
        <v>1333</v>
      </c>
      <c r="B11" s="225" t="s">
        <v>1334</v>
      </c>
      <c r="C11" s="223" t="s">
        <v>144</v>
      </c>
      <c r="D11" s="226">
        <v>4</v>
      </c>
      <c r="E11" s="226">
        <v>0</v>
      </c>
      <c r="F11" s="224">
        <f>D11*E11</f>
        <v>0</v>
      </c>
    </row>
    <row r="12" spans="1:6">
      <c r="A12" s="221" t="s">
        <v>1335</v>
      </c>
      <c r="B12" s="225" t="s">
        <v>1336</v>
      </c>
      <c r="C12" s="223" t="s">
        <v>144</v>
      </c>
      <c r="D12" s="226">
        <v>28</v>
      </c>
      <c r="E12" s="226">
        <v>0</v>
      </c>
      <c r="F12" s="224">
        <f>D12*E12</f>
        <v>0</v>
      </c>
    </row>
    <row r="13" spans="1:6">
      <c r="A13" s="221" t="s">
        <v>1337</v>
      </c>
      <c r="B13" s="225" t="s">
        <v>1338</v>
      </c>
      <c r="C13" s="223" t="s">
        <v>144</v>
      </c>
      <c r="D13" s="226">
        <v>1</v>
      </c>
      <c r="E13" s="226">
        <v>0</v>
      </c>
      <c r="F13" s="224">
        <f t="shared" ref="F13:F25" si="0">D13*E13</f>
        <v>0</v>
      </c>
    </row>
    <row r="14" spans="1:6">
      <c r="A14" s="221" t="s">
        <v>1339</v>
      </c>
      <c r="B14" s="225" t="s">
        <v>1340</v>
      </c>
      <c r="C14" s="223" t="s">
        <v>76</v>
      </c>
      <c r="D14" s="226">
        <v>1</v>
      </c>
      <c r="E14" s="226">
        <v>0</v>
      </c>
      <c r="F14" s="224">
        <f t="shared" si="0"/>
        <v>0</v>
      </c>
    </row>
    <row r="15" spans="1:6">
      <c r="A15" s="221" t="s">
        <v>1341</v>
      </c>
      <c r="B15" s="225" t="s">
        <v>1342</v>
      </c>
      <c r="C15" s="223" t="s">
        <v>76</v>
      </c>
      <c r="D15" s="226">
        <v>1</v>
      </c>
      <c r="E15" s="226">
        <v>0</v>
      </c>
      <c r="F15" s="224">
        <f>D15*E15</f>
        <v>0</v>
      </c>
    </row>
    <row r="16" spans="1:6">
      <c r="A16" s="221" t="s">
        <v>1343</v>
      </c>
      <c r="B16" s="225" t="s">
        <v>1344</v>
      </c>
      <c r="C16" s="223" t="s">
        <v>76</v>
      </c>
      <c r="D16" s="226">
        <v>1</v>
      </c>
      <c r="E16" s="226">
        <v>0</v>
      </c>
      <c r="F16" s="224">
        <f>D16*E16</f>
        <v>0</v>
      </c>
    </row>
    <row r="17" spans="1:6">
      <c r="A17" s="221" t="s">
        <v>1345</v>
      </c>
      <c r="B17" s="225" t="s">
        <v>1346</v>
      </c>
      <c r="C17" s="223" t="s">
        <v>76</v>
      </c>
      <c r="D17" s="226">
        <v>1</v>
      </c>
      <c r="E17" s="226">
        <v>0</v>
      </c>
      <c r="F17" s="224">
        <f>D17*E17</f>
        <v>0</v>
      </c>
    </row>
    <row r="18" spans="1:6">
      <c r="A18" s="221" t="s">
        <v>1347</v>
      </c>
      <c r="B18" s="225" t="s">
        <v>1269</v>
      </c>
      <c r="C18" s="223" t="s">
        <v>144</v>
      </c>
      <c r="D18" s="226">
        <f>SUM(D11:D11)</f>
        <v>4</v>
      </c>
      <c r="E18" s="226">
        <v>0</v>
      </c>
      <c r="F18" s="224">
        <f>D18*E18</f>
        <v>0</v>
      </c>
    </row>
    <row r="19" spans="1:6">
      <c r="A19" s="221" t="s">
        <v>1348</v>
      </c>
      <c r="B19" s="225" t="s">
        <v>1349</v>
      </c>
      <c r="C19" s="223" t="s">
        <v>76</v>
      </c>
      <c r="D19" s="226">
        <f>SUM(D14:D17)</f>
        <v>4</v>
      </c>
      <c r="E19" s="226">
        <v>0</v>
      </c>
      <c r="F19" s="224">
        <f>D19*E19</f>
        <v>0</v>
      </c>
    </row>
    <row r="20" spans="1:6">
      <c r="A20" s="221" t="s">
        <v>1350</v>
      </c>
      <c r="B20" s="225" t="s">
        <v>1351</v>
      </c>
      <c r="C20" s="223" t="s">
        <v>144</v>
      </c>
      <c r="D20" s="226">
        <f>SUM(D11:D11)</f>
        <v>4</v>
      </c>
      <c r="E20" s="226">
        <v>0</v>
      </c>
      <c r="F20" s="224">
        <f t="shared" si="0"/>
        <v>0</v>
      </c>
    </row>
    <row r="21" spans="1:6">
      <c r="A21" s="221" t="s">
        <v>1352</v>
      </c>
      <c r="B21" s="225" t="s">
        <v>1353</v>
      </c>
      <c r="C21" s="223" t="s">
        <v>144</v>
      </c>
      <c r="D21" s="226">
        <f>SUM(D20)</f>
        <v>4</v>
      </c>
      <c r="E21" s="226">
        <v>0</v>
      </c>
      <c r="F21" s="224">
        <f t="shared" si="0"/>
        <v>0</v>
      </c>
    </row>
    <row r="22" spans="1:6">
      <c r="A22" s="221" t="s">
        <v>1354</v>
      </c>
      <c r="B22" s="225" t="s">
        <v>1355</v>
      </c>
      <c r="C22" s="223" t="s">
        <v>76</v>
      </c>
      <c r="D22" s="226">
        <v>1</v>
      </c>
      <c r="E22" s="226">
        <v>0</v>
      </c>
      <c r="F22" s="224">
        <f t="shared" si="0"/>
        <v>0</v>
      </c>
    </row>
    <row r="23" spans="1:6">
      <c r="A23" s="221" t="s">
        <v>1356</v>
      </c>
      <c r="B23" s="225" t="s">
        <v>1309</v>
      </c>
      <c r="C23" s="223" t="s">
        <v>76</v>
      </c>
      <c r="D23" s="226">
        <v>1</v>
      </c>
      <c r="E23" s="226">
        <v>0</v>
      </c>
      <c r="F23" s="224">
        <f t="shared" si="0"/>
        <v>0</v>
      </c>
    </row>
    <row r="24" spans="1:6">
      <c r="A24" s="221" t="s">
        <v>1357</v>
      </c>
      <c r="B24" s="225" t="s">
        <v>1358</v>
      </c>
      <c r="C24" s="223" t="s">
        <v>76</v>
      </c>
      <c r="D24" s="226">
        <v>1</v>
      </c>
      <c r="E24" s="226">
        <v>0</v>
      </c>
      <c r="F24" s="224">
        <f t="shared" si="0"/>
        <v>0</v>
      </c>
    </row>
    <row r="25" spans="1:6">
      <c r="A25" s="221" t="s">
        <v>1359</v>
      </c>
      <c r="B25" s="225" t="s">
        <v>1310</v>
      </c>
      <c r="C25" s="223" t="s">
        <v>76</v>
      </c>
      <c r="D25" s="226">
        <v>1</v>
      </c>
      <c r="E25" s="226">
        <v>0</v>
      </c>
      <c r="F25" s="224">
        <f t="shared" si="0"/>
        <v>0</v>
      </c>
    </row>
    <row r="26" spans="1:6">
      <c r="A26" s="221"/>
      <c r="B26" s="225"/>
      <c r="C26" s="223"/>
      <c r="D26" s="226"/>
      <c r="E26" s="226"/>
      <c r="F26" s="224"/>
    </row>
    <row r="27" spans="1:6">
      <c r="A27" s="221"/>
      <c r="B27" s="225"/>
      <c r="C27" s="223"/>
      <c r="D27" s="226"/>
      <c r="E27" s="226"/>
      <c r="F27" s="237">
        <f>SUM(F13:F26)</f>
        <v>0</v>
      </c>
    </row>
    <row r="28" spans="1:6">
      <c r="A28" s="221"/>
      <c r="B28" s="225"/>
      <c r="C28" s="223"/>
      <c r="D28" s="226"/>
      <c r="E28" s="226"/>
      <c r="F28" s="22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8"/>
  <sheetViews>
    <sheetView topLeftCell="A27" workbookViewId="0">
      <selection activeCell="E45" sqref="E45"/>
    </sheetView>
  </sheetViews>
  <sheetFormatPr defaultRowHeight="12.75"/>
  <cols>
    <col min="2" max="2" width="48.28515625" customWidth="1"/>
  </cols>
  <sheetData>
    <row r="3" spans="1:7" ht="15.75">
      <c r="A3" s="204"/>
      <c r="B3" s="205" t="s">
        <v>1328</v>
      </c>
      <c r="C3" s="206"/>
      <c r="D3" s="207"/>
      <c r="E3" s="207"/>
      <c r="F3" s="206"/>
      <c r="G3" s="206"/>
    </row>
    <row r="4" spans="1:7" ht="14.25">
      <c r="A4" s="204"/>
      <c r="B4" s="208" t="s">
        <v>1329</v>
      </c>
      <c r="C4" s="206"/>
      <c r="D4" s="207"/>
      <c r="E4" s="207"/>
      <c r="F4" s="206"/>
      <c r="G4" s="206"/>
    </row>
    <row r="5" spans="1:7">
      <c r="A5" s="204"/>
      <c r="B5" s="235"/>
      <c r="C5" s="206"/>
      <c r="D5" s="207"/>
      <c r="E5" s="207"/>
      <c r="F5" s="206"/>
      <c r="G5" s="206"/>
    </row>
    <row r="6" spans="1:7">
      <c r="A6" s="204"/>
      <c r="B6" s="209" t="s">
        <v>1360</v>
      </c>
      <c r="C6" s="206"/>
      <c r="D6" s="207"/>
      <c r="E6" s="207"/>
      <c r="F6" s="206"/>
      <c r="G6" s="206"/>
    </row>
    <row r="7" spans="1:7">
      <c r="A7" s="204"/>
      <c r="B7" s="206" t="s">
        <v>1331</v>
      </c>
      <c r="C7" s="206"/>
      <c r="D7" s="210"/>
      <c r="E7" s="211" t="s">
        <v>1245</v>
      </c>
      <c r="F7" s="206"/>
      <c r="G7" s="206"/>
    </row>
    <row r="8" spans="1:7">
      <c r="A8" s="212" t="s">
        <v>1246</v>
      </c>
      <c r="B8" s="213" t="s">
        <v>1247</v>
      </c>
      <c r="C8" s="213" t="s">
        <v>1248</v>
      </c>
      <c r="D8" s="214" t="s">
        <v>70</v>
      </c>
      <c r="E8" s="214" t="s">
        <v>1249</v>
      </c>
      <c r="F8" s="215" t="s">
        <v>1332</v>
      </c>
      <c r="G8" s="238"/>
    </row>
    <row r="9" spans="1:7">
      <c r="A9" s="216"/>
      <c r="B9" s="217"/>
      <c r="C9" s="218"/>
      <c r="D9" s="219"/>
      <c r="E9" s="219"/>
      <c r="F9" s="220"/>
      <c r="G9" s="206"/>
    </row>
    <row r="10" spans="1:7">
      <c r="A10" s="221" t="s">
        <v>1361</v>
      </c>
      <c r="B10" s="225" t="s">
        <v>1362</v>
      </c>
      <c r="C10" s="223" t="s">
        <v>144</v>
      </c>
      <c r="D10" s="226">
        <v>16</v>
      </c>
      <c r="E10" s="226">
        <v>0</v>
      </c>
      <c r="F10" s="224">
        <f>D10*E10</f>
        <v>0</v>
      </c>
      <c r="G10" s="223"/>
    </row>
    <row r="11" spans="1:7">
      <c r="A11" s="221" t="s">
        <v>1363</v>
      </c>
      <c r="B11" s="225" t="s">
        <v>1364</v>
      </c>
      <c r="C11" s="223" t="s">
        <v>144</v>
      </c>
      <c r="D11" s="226">
        <v>124</v>
      </c>
      <c r="E11" s="226">
        <v>0</v>
      </c>
      <c r="F11" s="224">
        <f t="shared" ref="F11:F44" si="0">D11*E11</f>
        <v>0</v>
      </c>
      <c r="G11" s="223"/>
    </row>
    <row r="12" spans="1:7">
      <c r="A12" s="221" t="s">
        <v>1365</v>
      </c>
      <c r="B12" s="225" t="s">
        <v>1366</v>
      </c>
      <c r="C12" s="223" t="s">
        <v>144</v>
      </c>
      <c r="D12" s="226">
        <v>98</v>
      </c>
      <c r="E12" s="226">
        <v>0</v>
      </c>
      <c r="F12" s="224">
        <f>D12*E12</f>
        <v>0</v>
      </c>
      <c r="G12" s="223"/>
    </row>
    <row r="13" spans="1:7">
      <c r="A13" s="221" t="s">
        <v>1367</v>
      </c>
      <c r="B13" s="225" t="s">
        <v>1368</v>
      </c>
      <c r="C13" s="223" t="s">
        <v>144</v>
      </c>
      <c r="D13" s="226">
        <v>20</v>
      </c>
      <c r="E13" s="226">
        <v>0</v>
      </c>
      <c r="F13" s="224">
        <f>D13*E13</f>
        <v>0</v>
      </c>
      <c r="G13" s="223"/>
    </row>
    <row r="14" spans="1:7">
      <c r="A14" s="221" t="s">
        <v>1369</v>
      </c>
      <c r="B14" s="225" t="s">
        <v>1370</v>
      </c>
      <c r="C14" s="223" t="s">
        <v>144</v>
      </c>
      <c r="D14" s="226">
        <v>8</v>
      </c>
      <c r="E14" s="226">
        <v>0</v>
      </c>
      <c r="F14" s="224">
        <f t="shared" si="0"/>
        <v>0</v>
      </c>
      <c r="G14" s="223"/>
    </row>
    <row r="15" spans="1:7">
      <c r="A15" s="221" t="s">
        <v>1371</v>
      </c>
      <c r="B15" s="225" t="s">
        <v>1372</v>
      </c>
      <c r="C15" s="223" t="s">
        <v>144</v>
      </c>
      <c r="D15" s="226">
        <v>16</v>
      </c>
      <c r="E15" s="226">
        <v>0</v>
      </c>
      <c r="F15" s="224">
        <f>D15*E15</f>
        <v>0</v>
      </c>
      <c r="G15" s="223"/>
    </row>
    <row r="16" spans="1:7">
      <c r="A16" s="221" t="s">
        <v>1373</v>
      </c>
      <c r="B16" s="225" t="s">
        <v>1374</v>
      </c>
      <c r="C16" s="223" t="s">
        <v>144</v>
      </c>
      <c r="D16" s="226">
        <v>124</v>
      </c>
      <c r="E16" s="226">
        <v>0</v>
      </c>
      <c r="F16" s="224">
        <f t="shared" si="0"/>
        <v>0</v>
      </c>
      <c r="G16" s="223"/>
    </row>
    <row r="17" spans="1:7">
      <c r="A17" s="221" t="s">
        <v>1375</v>
      </c>
      <c r="B17" s="225" t="s">
        <v>1376</v>
      </c>
      <c r="C17" s="223" t="s">
        <v>144</v>
      </c>
      <c r="D17" s="226">
        <v>98</v>
      </c>
      <c r="E17" s="226">
        <v>0</v>
      </c>
      <c r="F17" s="224">
        <f>D17*E17</f>
        <v>0</v>
      </c>
      <c r="G17" s="223"/>
    </row>
    <row r="18" spans="1:7">
      <c r="A18" s="221" t="s">
        <v>1377</v>
      </c>
      <c r="B18" s="225" t="s">
        <v>1378</v>
      </c>
      <c r="C18" s="223" t="s">
        <v>144</v>
      </c>
      <c r="D18" s="226">
        <v>20</v>
      </c>
      <c r="E18" s="226">
        <v>0</v>
      </c>
      <c r="F18" s="224">
        <f>D18*E18</f>
        <v>0</v>
      </c>
      <c r="G18" s="223"/>
    </row>
    <row r="19" spans="1:7">
      <c r="A19" s="221" t="s">
        <v>1379</v>
      </c>
      <c r="B19" s="225" t="s">
        <v>1380</v>
      </c>
      <c r="C19" s="223" t="s">
        <v>144</v>
      </c>
      <c r="D19" s="226">
        <v>8</v>
      </c>
      <c r="E19" s="226">
        <v>0</v>
      </c>
      <c r="F19" s="224">
        <f t="shared" si="0"/>
        <v>0</v>
      </c>
      <c r="G19" s="223"/>
    </row>
    <row r="20" spans="1:7">
      <c r="A20" s="221" t="s">
        <v>1381</v>
      </c>
      <c r="B20" s="225" t="s">
        <v>1382</v>
      </c>
      <c r="C20" s="223" t="s">
        <v>76</v>
      </c>
      <c r="D20" s="226">
        <v>1</v>
      </c>
      <c r="E20" s="226">
        <v>0</v>
      </c>
      <c r="F20" s="224">
        <f>D20*E20</f>
        <v>0</v>
      </c>
      <c r="G20" s="223"/>
    </row>
    <row r="21" spans="1:7">
      <c r="A21" s="221" t="s">
        <v>1383</v>
      </c>
      <c r="B21" s="225" t="s">
        <v>1384</v>
      </c>
      <c r="C21" s="223" t="s">
        <v>76</v>
      </c>
      <c r="D21" s="226">
        <v>4</v>
      </c>
      <c r="E21" s="226">
        <v>0</v>
      </c>
      <c r="F21" s="224">
        <f>D21*E21</f>
        <v>0</v>
      </c>
      <c r="G21" s="223"/>
    </row>
    <row r="22" spans="1:7">
      <c r="A22" s="221" t="s">
        <v>1385</v>
      </c>
      <c r="B22" s="225" t="s">
        <v>1386</v>
      </c>
      <c r="C22" s="223" t="s">
        <v>76</v>
      </c>
      <c r="D22" s="226">
        <v>1</v>
      </c>
      <c r="E22" s="226">
        <v>0</v>
      </c>
      <c r="F22" s="224">
        <f t="shared" si="0"/>
        <v>0</v>
      </c>
      <c r="G22" s="223"/>
    </row>
    <row r="23" spans="1:7">
      <c r="A23" s="221" t="s">
        <v>1387</v>
      </c>
      <c r="B23" s="225" t="s">
        <v>1388</v>
      </c>
      <c r="C23" s="223" t="s">
        <v>76</v>
      </c>
      <c r="D23" s="226">
        <v>2</v>
      </c>
      <c r="E23" s="226">
        <v>0</v>
      </c>
      <c r="F23" s="224">
        <f t="shared" si="0"/>
        <v>0</v>
      </c>
      <c r="G23" s="223"/>
    </row>
    <row r="24" spans="1:7">
      <c r="A24" s="221" t="s">
        <v>1389</v>
      </c>
      <c r="B24" s="225" t="s">
        <v>1390</v>
      </c>
      <c r="C24" s="223" t="s">
        <v>76</v>
      </c>
      <c r="D24" s="226">
        <v>7</v>
      </c>
      <c r="E24" s="226">
        <v>0</v>
      </c>
      <c r="F24" s="224">
        <f>D24*E24</f>
        <v>0</v>
      </c>
      <c r="G24" s="223"/>
    </row>
    <row r="25" spans="1:7">
      <c r="A25" s="221" t="s">
        <v>1391</v>
      </c>
      <c r="B25" s="225" t="s">
        <v>1392</v>
      </c>
      <c r="C25" s="223" t="s">
        <v>76</v>
      </c>
      <c r="D25" s="226">
        <v>7</v>
      </c>
      <c r="E25" s="226">
        <v>0</v>
      </c>
      <c r="F25" s="224">
        <f>D25*E25</f>
        <v>0</v>
      </c>
      <c r="G25" s="223"/>
    </row>
    <row r="26" spans="1:7">
      <c r="A26" s="221" t="s">
        <v>1393</v>
      </c>
      <c r="B26" s="225" t="s">
        <v>1394</v>
      </c>
      <c r="C26" s="223" t="s">
        <v>76</v>
      </c>
      <c r="D26" s="226">
        <v>1</v>
      </c>
      <c r="E26" s="226">
        <v>0</v>
      </c>
      <c r="F26" s="224">
        <f>D26*E26</f>
        <v>0</v>
      </c>
      <c r="G26" s="223"/>
    </row>
    <row r="27" spans="1:7">
      <c r="A27" s="221" t="s">
        <v>1395</v>
      </c>
      <c r="B27" s="225" t="s">
        <v>1396</v>
      </c>
      <c r="C27" s="223" t="s">
        <v>76</v>
      </c>
      <c r="D27" s="226">
        <v>1</v>
      </c>
      <c r="E27" s="226">
        <v>0</v>
      </c>
      <c r="F27" s="224">
        <f>D27*E27</f>
        <v>0</v>
      </c>
      <c r="G27" s="223"/>
    </row>
    <row r="28" spans="1:7">
      <c r="A28" s="221" t="s">
        <v>1397</v>
      </c>
      <c r="B28" s="225" t="s">
        <v>1398</v>
      </c>
      <c r="C28" s="223" t="s">
        <v>76</v>
      </c>
      <c r="D28" s="226">
        <v>1</v>
      </c>
      <c r="E28" s="226">
        <v>0</v>
      </c>
      <c r="F28" s="224">
        <f>D28*E28</f>
        <v>0</v>
      </c>
      <c r="G28" s="223"/>
    </row>
    <row r="29" spans="1:7">
      <c r="A29" s="221" t="s">
        <v>1399</v>
      </c>
      <c r="B29" s="225" t="s">
        <v>1400</v>
      </c>
      <c r="C29" s="223" t="s">
        <v>76</v>
      </c>
      <c r="D29" s="226">
        <f>SUM(D20:D28)</f>
        <v>25</v>
      </c>
      <c r="E29" s="226">
        <v>0</v>
      </c>
      <c r="F29" s="224">
        <f t="shared" si="0"/>
        <v>0</v>
      </c>
      <c r="G29" s="223"/>
    </row>
    <row r="30" spans="1:7">
      <c r="A30" s="221" t="s">
        <v>1401</v>
      </c>
      <c r="B30" s="225" t="s">
        <v>1402</v>
      </c>
      <c r="C30" s="223" t="s">
        <v>76</v>
      </c>
      <c r="D30" s="226">
        <f>SUM(D29)</f>
        <v>25</v>
      </c>
      <c r="E30" s="226">
        <v>0</v>
      </c>
      <c r="F30" s="224">
        <f>D30*E30</f>
        <v>0</v>
      </c>
      <c r="G30" s="223"/>
    </row>
    <row r="31" spans="1:7">
      <c r="A31" s="221" t="s">
        <v>1403</v>
      </c>
      <c r="B31" s="225" t="s">
        <v>1404</v>
      </c>
      <c r="C31" s="223" t="s">
        <v>76</v>
      </c>
      <c r="D31" s="226">
        <f>SUM(D29)</f>
        <v>25</v>
      </c>
      <c r="E31" s="226">
        <v>0</v>
      </c>
      <c r="F31" s="224">
        <f t="shared" si="0"/>
        <v>0</v>
      </c>
      <c r="G31" s="223"/>
    </row>
    <row r="32" spans="1:7">
      <c r="A32" s="221" t="s">
        <v>1405</v>
      </c>
      <c r="B32" s="225" t="s">
        <v>1406</v>
      </c>
      <c r="C32" s="223" t="s">
        <v>76</v>
      </c>
      <c r="D32" s="226">
        <v>3</v>
      </c>
      <c r="E32" s="226">
        <v>0</v>
      </c>
      <c r="F32" s="224">
        <f>D32*E32</f>
        <v>0</v>
      </c>
      <c r="G32" s="223"/>
    </row>
    <row r="33" spans="1:7">
      <c r="A33" s="221" t="s">
        <v>1407</v>
      </c>
      <c r="B33" s="225" t="s">
        <v>1408</v>
      </c>
      <c r="C33" s="223" t="s">
        <v>76</v>
      </c>
      <c r="D33" s="226">
        <f>SUM(D32)</f>
        <v>3</v>
      </c>
      <c r="E33" s="226">
        <v>0</v>
      </c>
      <c r="F33" s="224">
        <f>D33*E33</f>
        <v>0</v>
      </c>
      <c r="G33" s="223"/>
    </row>
    <row r="34" spans="1:7" ht="24">
      <c r="A34" s="221" t="s">
        <v>1409</v>
      </c>
      <c r="B34" s="239" t="s">
        <v>1410</v>
      </c>
      <c r="C34" s="223" t="s">
        <v>1275</v>
      </c>
      <c r="D34" s="226">
        <v>1</v>
      </c>
      <c r="E34" s="226">
        <v>0</v>
      </c>
      <c r="F34" s="224">
        <f t="shared" si="0"/>
        <v>0</v>
      </c>
      <c r="G34" s="223"/>
    </row>
    <row r="35" spans="1:7">
      <c r="A35" s="221" t="s">
        <v>1411</v>
      </c>
      <c r="B35" s="225" t="s">
        <v>1412</v>
      </c>
      <c r="C35" s="223" t="s">
        <v>76</v>
      </c>
      <c r="D35" s="226">
        <v>1</v>
      </c>
      <c r="E35" s="226">
        <v>0</v>
      </c>
      <c r="F35" s="224">
        <f t="shared" si="0"/>
        <v>0</v>
      </c>
      <c r="G35" s="223"/>
    </row>
    <row r="36" spans="1:7">
      <c r="A36" s="221" t="s">
        <v>1413</v>
      </c>
      <c r="B36" s="225" t="s">
        <v>1414</v>
      </c>
      <c r="C36" s="223" t="s">
        <v>76</v>
      </c>
      <c r="D36" s="226">
        <v>1</v>
      </c>
      <c r="E36" s="226">
        <v>0</v>
      </c>
      <c r="F36" s="224">
        <f t="shared" si="0"/>
        <v>0</v>
      </c>
      <c r="G36" s="223"/>
    </row>
    <row r="37" spans="1:7">
      <c r="A37" s="221" t="s">
        <v>1415</v>
      </c>
      <c r="B37" s="240" t="s">
        <v>1416</v>
      </c>
      <c r="C37" s="223" t="s">
        <v>76</v>
      </c>
      <c r="D37" s="226">
        <v>1</v>
      </c>
      <c r="E37" s="226">
        <v>0</v>
      </c>
      <c r="F37" s="224">
        <f>D37*E37</f>
        <v>0</v>
      </c>
      <c r="G37" s="223"/>
    </row>
    <row r="38" spans="1:7">
      <c r="A38" s="221" t="s">
        <v>1417</v>
      </c>
      <c r="B38" s="225" t="s">
        <v>1418</v>
      </c>
      <c r="C38" s="223" t="s">
        <v>76</v>
      </c>
      <c r="D38" s="226">
        <v>1</v>
      </c>
      <c r="E38" s="226">
        <v>0</v>
      </c>
      <c r="F38" s="224">
        <f t="shared" si="0"/>
        <v>0</v>
      </c>
      <c r="G38" s="223"/>
    </row>
    <row r="39" spans="1:7">
      <c r="A39" s="221" t="s">
        <v>1419</v>
      </c>
      <c r="B39" s="225" t="s">
        <v>1420</v>
      </c>
      <c r="C39" s="225" t="s">
        <v>144</v>
      </c>
      <c r="D39" s="229">
        <f>SUM(D10:D14)</f>
        <v>266</v>
      </c>
      <c r="E39" s="229">
        <v>0</v>
      </c>
      <c r="F39" s="224">
        <f t="shared" si="0"/>
        <v>0</v>
      </c>
      <c r="G39" s="225"/>
    </row>
    <row r="40" spans="1:7">
      <c r="A40" s="221" t="s">
        <v>1421</v>
      </c>
      <c r="B40" s="225" t="s">
        <v>1422</v>
      </c>
      <c r="C40" s="225" t="s">
        <v>76</v>
      </c>
      <c r="D40" s="229">
        <f>SUM(D29,D32)</f>
        <v>28</v>
      </c>
      <c r="E40" s="229">
        <v>0</v>
      </c>
      <c r="F40" s="224">
        <f t="shared" si="0"/>
        <v>0</v>
      </c>
      <c r="G40" s="225"/>
    </row>
    <row r="41" spans="1:7">
      <c r="A41" s="221" t="s">
        <v>1423</v>
      </c>
      <c r="B41" s="225" t="s">
        <v>1424</v>
      </c>
      <c r="C41" s="225" t="s">
        <v>1275</v>
      </c>
      <c r="D41" s="229">
        <v>1</v>
      </c>
      <c r="E41" s="229">
        <v>0</v>
      </c>
      <c r="F41" s="224">
        <f t="shared" si="0"/>
        <v>0</v>
      </c>
      <c r="G41" s="225"/>
    </row>
    <row r="42" spans="1:7">
      <c r="A42" s="221" t="s">
        <v>1425</v>
      </c>
      <c r="B42" s="225" t="s">
        <v>1426</v>
      </c>
      <c r="C42" s="225" t="s">
        <v>1275</v>
      </c>
      <c r="D42" s="229">
        <v>1</v>
      </c>
      <c r="E42" s="229">
        <v>0</v>
      </c>
      <c r="F42" s="224">
        <f t="shared" si="0"/>
        <v>0</v>
      </c>
      <c r="G42" s="225"/>
    </row>
    <row r="43" spans="1:7">
      <c r="A43" s="221" t="s">
        <v>1427</v>
      </c>
      <c r="B43" s="225" t="s">
        <v>1270</v>
      </c>
      <c r="C43" s="225" t="s">
        <v>144</v>
      </c>
      <c r="D43" s="229">
        <f>SUM(D39)</f>
        <v>266</v>
      </c>
      <c r="E43" s="229">
        <v>0</v>
      </c>
      <c r="F43" s="224">
        <f t="shared" si="0"/>
        <v>0</v>
      </c>
      <c r="G43" s="225"/>
    </row>
    <row r="44" spans="1:7">
      <c r="A44" s="221" t="s">
        <v>1428</v>
      </c>
      <c r="B44" s="228" t="s">
        <v>1274</v>
      </c>
      <c r="C44" s="225" t="s">
        <v>1275</v>
      </c>
      <c r="D44" s="229">
        <v>1</v>
      </c>
      <c r="E44" s="229">
        <v>0</v>
      </c>
      <c r="F44" s="224">
        <f t="shared" si="0"/>
        <v>0</v>
      </c>
      <c r="G44" s="225"/>
    </row>
    <row r="45" spans="1:7">
      <c r="A45" s="216"/>
      <c r="B45" s="225"/>
      <c r="C45" s="225"/>
      <c r="D45" s="229"/>
      <c r="E45" s="229"/>
      <c r="F45" s="241"/>
      <c r="G45" s="225"/>
    </row>
    <row r="46" spans="1:7">
      <c r="A46" s="216"/>
      <c r="B46" s="225"/>
      <c r="C46" s="225"/>
      <c r="D46" s="229"/>
      <c r="E46" s="229"/>
      <c r="F46" s="241">
        <f>SUM(F11:F45)</f>
        <v>0</v>
      </c>
      <c r="G46" s="225"/>
    </row>
    <row r="47" spans="1:7">
      <c r="A47" s="216"/>
      <c r="B47" s="225"/>
      <c r="C47" s="225"/>
      <c r="D47" s="229"/>
      <c r="E47" s="229"/>
      <c r="F47" s="241"/>
      <c r="G47" s="225"/>
    </row>
    <row r="48" spans="1:7">
      <c r="A48" s="216"/>
      <c r="B48" s="225"/>
      <c r="C48" s="225"/>
      <c r="D48" s="229"/>
      <c r="E48" s="229"/>
      <c r="F48" s="241"/>
      <c r="G48" s="225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04"/>
  <sheetViews>
    <sheetView topLeftCell="A71" workbookViewId="0">
      <selection activeCell="I100" sqref="I100"/>
    </sheetView>
  </sheetViews>
  <sheetFormatPr defaultRowHeight="12.75"/>
  <cols>
    <col min="1" max="1" width="40.140625" customWidth="1"/>
    <col min="7" max="7" width="10.140625" customWidth="1"/>
    <col min="8" max="8" width="10.28515625" customWidth="1"/>
  </cols>
  <sheetData>
    <row r="3" spans="1:9" ht="15.75">
      <c r="A3" s="243" t="s">
        <v>1429</v>
      </c>
      <c r="B3" s="244" t="s">
        <v>1430</v>
      </c>
      <c r="C3" s="244"/>
      <c r="D3" s="245"/>
      <c r="E3" s="242"/>
      <c r="F3" s="242"/>
      <c r="G3" s="242"/>
      <c r="H3" s="242"/>
      <c r="I3" s="242"/>
    </row>
    <row r="4" spans="1:9">
      <c r="A4" s="165" t="s">
        <v>1431</v>
      </c>
      <c r="B4" s="244" t="s">
        <v>1430</v>
      </c>
      <c r="C4" s="244"/>
      <c r="D4" s="245"/>
      <c r="E4" s="242"/>
      <c r="F4" s="242"/>
      <c r="G4" s="242"/>
      <c r="H4" s="242"/>
      <c r="I4" s="242"/>
    </row>
    <row r="5" spans="1:9" ht="36">
      <c r="A5" s="160" t="s">
        <v>68</v>
      </c>
      <c r="B5" s="160" t="s">
        <v>69</v>
      </c>
      <c r="C5" s="160" t="s">
        <v>1432</v>
      </c>
      <c r="D5" s="161" t="s">
        <v>70</v>
      </c>
      <c r="E5" s="246" t="s">
        <v>1433</v>
      </c>
      <c r="F5" s="246" t="s">
        <v>1434</v>
      </c>
      <c r="G5" s="246" t="s">
        <v>1435</v>
      </c>
      <c r="H5" s="246" t="s">
        <v>1436</v>
      </c>
      <c r="I5" s="247" t="s">
        <v>1437</v>
      </c>
    </row>
    <row r="6" spans="1:9">
      <c r="A6" s="173" t="s">
        <v>1438</v>
      </c>
      <c r="B6" s="248" t="s">
        <v>76</v>
      </c>
      <c r="C6" s="248"/>
      <c r="D6" s="249">
        <v>22</v>
      </c>
      <c r="E6" s="250">
        <v>0</v>
      </c>
      <c r="F6" s="249">
        <f>D6*E6</f>
        <v>0</v>
      </c>
      <c r="G6" s="249">
        <v>0</v>
      </c>
      <c r="H6" s="249">
        <f>D6*G6</f>
        <v>0</v>
      </c>
      <c r="I6" s="250"/>
    </row>
    <row r="7" spans="1:9">
      <c r="A7" s="173" t="s">
        <v>1439</v>
      </c>
      <c r="B7" s="248" t="s">
        <v>76</v>
      </c>
      <c r="C7" s="248"/>
      <c r="D7" s="249">
        <v>8</v>
      </c>
      <c r="E7" s="250">
        <v>0</v>
      </c>
      <c r="F7" s="249">
        <f>D7*E7</f>
        <v>0</v>
      </c>
      <c r="G7" s="249">
        <v>0</v>
      </c>
      <c r="H7" s="249">
        <f>D7*G7</f>
        <v>0</v>
      </c>
      <c r="I7" s="250"/>
    </row>
    <row r="8" spans="1:9">
      <c r="A8" s="173" t="s">
        <v>1440</v>
      </c>
      <c r="B8" s="248" t="s">
        <v>76</v>
      </c>
      <c r="C8" s="248"/>
      <c r="D8" s="249">
        <v>7</v>
      </c>
      <c r="E8" s="250">
        <v>0</v>
      </c>
      <c r="F8" s="249">
        <f>D8*E8</f>
        <v>0</v>
      </c>
      <c r="G8" s="249">
        <v>0</v>
      </c>
      <c r="H8" s="249">
        <f>D8*G8</f>
        <v>0</v>
      </c>
      <c r="I8" s="250"/>
    </row>
    <row r="9" spans="1:9">
      <c r="A9" s="173" t="s">
        <v>1441</v>
      </c>
      <c r="B9" s="248" t="s">
        <v>76</v>
      </c>
      <c r="C9" s="248"/>
      <c r="D9" s="249">
        <v>6</v>
      </c>
      <c r="E9" s="250">
        <v>0</v>
      </c>
      <c r="F9" s="249">
        <f>D9*E9</f>
        <v>0</v>
      </c>
      <c r="G9" s="249">
        <v>0</v>
      </c>
      <c r="H9" s="249">
        <f>D9*G9</f>
        <v>0</v>
      </c>
      <c r="I9" s="250"/>
    </row>
    <row r="10" spans="1:9">
      <c r="A10" s="173" t="s">
        <v>1442</v>
      </c>
      <c r="B10" s="248" t="s">
        <v>76</v>
      </c>
      <c r="C10" s="248"/>
      <c r="D10" s="249">
        <v>3</v>
      </c>
      <c r="E10" s="250">
        <v>0</v>
      </c>
      <c r="F10" s="249">
        <v>0</v>
      </c>
      <c r="G10" s="249">
        <v>0</v>
      </c>
      <c r="H10" s="249">
        <v>0</v>
      </c>
      <c r="I10" s="250"/>
    </row>
    <row r="11" spans="1:9">
      <c r="A11" s="173" t="s">
        <v>1443</v>
      </c>
      <c r="B11" s="248" t="s">
        <v>76</v>
      </c>
      <c r="C11" s="248"/>
      <c r="D11" s="249">
        <v>9</v>
      </c>
      <c r="E11" s="250">
        <v>0</v>
      </c>
      <c r="F11" s="249">
        <v>0</v>
      </c>
      <c r="G11" s="249">
        <v>0</v>
      </c>
      <c r="H11" s="249">
        <f>G11*D11</f>
        <v>0</v>
      </c>
      <c r="I11" s="250"/>
    </row>
    <row r="12" spans="1:9">
      <c r="A12" s="251" t="s">
        <v>1444</v>
      </c>
      <c r="B12" s="252" t="s">
        <v>76</v>
      </c>
      <c r="C12" s="252"/>
      <c r="D12" s="250">
        <v>18</v>
      </c>
      <c r="E12" s="250">
        <v>0</v>
      </c>
      <c r="F12" s="250">
        <v>0</v>
      </c>
      <c r="G12" s="250">
        <v>0</v>
      </c>
      <c r="H12" s="250">
        <v>0</v>
      </c>
      <c r="I12" s="250"/>
    </row>
    <row r="13" spans="1:9">
      <c r="A13" s="251" t="s">
        <v>1445</v>
      </c>
      <c r="B13" s="252" t="s">
        <v>76</v>
      </c>
      <c r="C13" s="252"/>
      <c r="D13" s="250">
        <v>7</v>
      </c>
      <c r="E13" s="250">
        <v>0</v>
      </c>
      <c r="F13" s="249">
        <v>0</v>
      </c>
      <c r="G13" s="250">
        <v>0</v>
      </c>
      <c r="H13" s="250">
        <v>0</v>
      </c>
      <c r="I13" s="250"/>
    </row>
    <row r="14" spans="1:9">
      <c r="A14" s="251" t="s">
        <v>1446</v>
      </c>
      <c r="B14" s="252" t="s">
        <v>76</v>
      </c>
      <c r="C14" s="252"/>
      <c r="D14" s="250">
        <v>14</v>
      </c>
      <c r="E14" s="250">
        <v>0</v>
      </c>
      <c r="F14" s="250">
        <v>0</v>
      </c>
      <c r="G14" s="250">
        <v>0</v>
      </c>
      <c r="H14" s="250">
        <v>0</v>
      </c>
      <c r="I14" s="250"/>
    </row>
    <row r="15" spans="1:9">
      <c r="A15" s="251" t="s">
        <v>1447</v>
      </c>
      <c r="B15" s="252" t="s">
        <v>76</v>
      </c>
      <c r="C15" s="252"/>
      <c r="D15" s="250">
        <v>1</v>
      </c>
      <c r="E15" s="250">
        <v>0</v>
      </c>
      <c r="F15" s="250">
        <v>0</v>
      </c>
      <c r="G15" s="250">
        <v>0</v>
      </c>
      <c r="H15" s="250">
        <v>0</v>
      </c>
      <c r="I15" s="250"/>
    </row>
    <row r="16" spans="1:9">
      <c r="A16" s="251" t="s">
        <v>1448</v>
      </c>
      <c r="B16" s="252" t="s">
        <v>76</v>
      </c>
      <c r="C16" s="252"/>
      <c r="D16" s="250">
        <v>11</v>
      </c>
      <c r="E16" s="250">
        <v>0</v>
      </c>
      <c r="F16" s="250">
        <v>0</v>
      </c>
      <c r="G16" s="250">
        <v>0</v>
      </c>
      <c r="H16" s="250">
        <v>0</v>
      </c>
      <c r="I16" s="250"/>
    </row>
    <row r="17" spans="1:9">
      <c r="A17" s="251" t="s">
        <v>1449</v>
      </c>
      <c r="B17" s="252" t="s">
        <v>76</v>
      </c>
      <c r="C17" s="252"/>
      <c r="D17" s="250">
        <v>4</v>
      </c>
      <c r="E17" s="250">
        <v>0</v>
      </c>
      <c r="F17" s="250">
        <v>0</v>
      </c>
      <c r="G17" s="250">
        <v>0</v>
      </c>
      <c r="H17" s="250">
        <v>0</v>
      </c>
      <c r="I17" s="250"/>
    </row>
    <row r="18" spans="1:9">
      <c r="A18" s="251" t="s">
        <v>1450</v>
      </c>
      <c r="B18" s="252" t="s">
        <v>76</v>
      </c>
      <c r="C18" s="252"/>
      <c r="D18" s="250">
        <v>1</v>
      </c>
      <c r="E18" s="250">
        <v>0</v>
      </c>
      <c r="F18" s="250">
        <v>0</v>
      </c>
      <c r="G18" s="250">
        <v>0</v>
      </c>
      <c r="H18" s="250">
        <v>0</v>
      </c>
      <c r="I18" s="250"/>
    </row>
    <row r="19" spans="1:9">
      <c r="A19" s="251" t="s">
        <v>1451</v>
      </c>
      <c r="B19" s="252" t="s">
        <v>76</v>
      </c>
      <c r="C19" s="252"/>
      <c r="D19" s="250">
        <v>47</v>
      </c>
      <c r="E19" s="250">
        <v>0</v>
      </c>
      <c r="F19" s="250">
        <v>0</v>
      </c>
      <c r="G19" s="250">
        <v>0</v>
      </c>
      <c r="H19" s="250">
        <v>0</v>
      </c>
      <c r="I19" s="250"/>
    </row>
    <row r="20" spans="1:9">
      <c r="A20" s="251" t="s">
        <v>1452</v>
      </c>
      <c r="B20" s="252" t="s">
        <v>76</v>
      </c>
      <c r="C20" s="252"/>
      <c r="D20" s="250">
        <v>11</v>
      </c>
      <c r="E20" s="250">
        <v>0</v>
      </c>
      <c r="F20" s="250">
        <v>0</v>
      </c>
      <c r="G20" s="250">
        <v>0</v>
      </c>
      <c r="H20" s="250">
        <v>0</v>
      </c>
      <c r="I20" s="250"/>
    </row>
    <row r="21" spans="1:9">
      <c r="A21" s="251" t="s">
        <v>1453</v>
      </c>
      <c r="B21" s="252" t="s">
        <v>76</v>
      </c>
      <c r="C21" s="252"/>
      <c r="D21" s="250">
        <v>11</v>
      </c>
      <c r="E21" s="250">
        <v>0</v>
      </c>
      <c r="F21" s="250">
        <v>0</v>
      </c>
      <c r="G21" s="250">
        <v>0</v>
      </c>
      <c r="H21" s="250">
        <v>0</v>
      </c>
      <c r="I21" s="250"/>
    </row>
    <row r="22" spans="1:9">
      <c r="A22" s="253" t="s">
        <v>1454</v>
      </c>
      <c r="B22" s="252" t="s">
        <v>144</v>
      </c>
      <c r="C22" s="252"/>
      <c r="D22" s="250">
        <v>100</v>
      </c>
      <c r="E22" s="250">
        <v>0</v>
      </c>
      <c r="F22" s="250">
        <v>0</v>
      </c>
      <c r="G22" s="250">
        <v>0</v>
      </c>
      <c r="H22" s="250">
        <v>0</v>
      </c>
      <c r="I22" s="250"/>
    </row>
    <row r="23" spans="1:9">
      <c r="A23" s="253" t="s">
        <v>1455</v>
      </c>
      <c r="B23" s="252" t="s">
        <v>144</v>
      </c>
      <c r="C23" s="252"/>
      <c r="D23" s="250">
        <v>250</v>
      </c>
      <c r="E23" s="250">
        <v>0</v>
      </c>
      <c r="F23" s="250">
        <v>0</v>
      </c>
      <c r="G23" s="250">
        <v>0</v>
      </c>
      <c r="H23" s="250">
        <v>0</v>
      </c>
      <c r="I23" s="250"/>
    </row>
    <row r="24" spans="1:9">
      <c r="A24" s="253" t="s">
        <v>1456</v>
      </c>
      <c r="B24" s="252" t="s">
        <v>144</v>
      </c>
      <c r="C24" s="252"/>
      <c r="D24" s="250">
        <v>1550</v>
      </c>
      <c r="E24" s="250">
        <v>0</v>
      </c>
      <c r="F24" s="250">
        <v>0</v>
      </c>
      <c r="G24" s="250">
        <v>0</v>
      </c>
      <c r="H24" s="250">
        <f>G24*D24</f>
        <v>0</v>
      </c>
      <c r="I24" s="250"/>
    </row>
    <row r="25" spans="1:9">
      <c r="A25" s="253" t="s">
        <v>1457</v>
      </c>
      <c r="B25" s="252" t="s">
        <v>144</v>
      </c>
      <c r="C25" s="252"/>
      <c r="D25" s="250">
        <v>20</v>
      </c>
      <c r="E25" s="250">
        <v>0</v>
      </c>
      <c r="F25" s="250">
        <v>0</v>
      </c>
      <c r="G25" s="250">
        <v>0</v>
      </c>
      <c r="H25" s="250">
        <v>0</v>
      </c>
      <c r="I25" s="250"/>
    </row>
    <row r="26" spans="1:9">
      <c r="A26" s="253" t="s">
        <v>1458</v>
      </c>
      <c r="B26" s="252" t="s">
        <v>144</v>
      </c>
      <c r="C26" s="252"/>
      <c r="D26" s="250">
        <v>1900</v>
      </c>
      <c r="E26" s="250">
        <v>0</v>
      </c>
      <c r="F26" s="250">
        <v>0</v>
      </c>
      <c r="G26" s="250">
        <v>0</v>
      </c>
      <c r="H26" s="250">
        <v>0</v>
      </c>
      <c r="I26" s="250"/>
    </row>
    <row r="27" spans="1:9">
      <c r="A27" s="253" t="s">
        <v>1459</v>
      </c>
      <c r="B27" s="252" t="s">
        <v>144</v>
      </c>
      <c r="C27" s="252"/>
      <c r="D27" s="250">
        <v>70</v>
      </c>
      <c r="E27" s="250">
        <v>0</v>
      </c>
      <c r="F27" s="250">
        <v>0</v>
      </c>
      <c r="G27" s="250">
        <v>0</v>
      </c>
      <c r="H27" s="250">
        <v>0</v>
      </c>
      <c r="I27" s="250"/>
    </row>
    <row r="28" spans="1:9">
      <c r="A28" s="253" t="s">
        <v>1460</v>
      </c>
      <c r="B28" s="252" t="s">
        <v>144</v>
      </c>
      <c r="C28" s="252"/>
      <c r="D28" s="250">
        <v>110</v>
      </c>
      <c r="E28" s="250">
        <v>0</v>
      </c>
      <c r="F28" s="250">
        <v>0</v>
      </c>
      <c r="G28" s="250">
        <v>0</v>
      </c>
      <c r="H28" s="250">
        <v>0</v>
      </c>
      <c r="I28" s="250"/>
    </row>
    <row r="29" spans="1:9">
      <c r="A29" s="253" t="s">
        <v>1461</v>
      </c>
      <c r="B29" s="252" t="s">
        <v>144</v>
      </c>
      <c r="C29" s="252"/>
      <c r="D29" s="250">
        <v>50</v>
      </c>
      <c r="E29" s="250">
        <v>0</v>
      </c>
      <c r="F29" s="250">
        <v>0</v>
      </c>
      <c r="G29" s="250">
        <v>0</v>
      </c>
      <c r="H29" s="250">
        <v>0</v>
      </c>
      <c r="I29" s="250"/>
    </row>
    <row r="30" spans="1:9">
      <c r="A30" s="253" t="s">
        <v>1462</v>
      </c>
      <c r="B30" s="252" t="s">
        <v>144</v>
      </c>
      <c r="C30" s="252"/>
      <c r="D30" s="250">
        <v>150</v>
      </c>
      <c r="E30" s="250">
        <v>0</v>
      </c>
      <c r="F30" s="250">
        <v>0</v>
      </c>
      <c r="G30" s="250">
        <v>0</v>
      </c>
      <c r="H30" s="250">
        <v>0</v>
      </c>
      <c r="I30" s="250"/>
    </row>
    <row r="31" spans="1:9">
      <c r="A31" s="253" t="s">
        <v>1463</v>
      </c>
      <c r="B31" s="252" t="s">
        <v>144</v>
      </c>
      <c r="C31" s="252"/>
      <c r="D31" s="250">
        <v>110</v>
      </c>
      <c r="E31" s="250">
        <v>0</v>
      </c>
      <c r="F31" s="250">
        <v>0</v>
      </c>
      <c r="G31" s="250">
        <v>0</v>
      </c>
      <c r="H31" s="250">
        <v>0</v>
      </c>
      <c r="I31" s="250"/>
    </row>
    <row r="32" spans="1:9">
      <c r="A32" s="253" t="s">
        <v>1464</v>
      </c>
      <c r="B32" s="252" t="s">
        <v>144</v>
      </c>
      <c r="C32" s="252"/>
      <c r="D32" s="250">
        <v>20</v>
      </c>
      <c r="E32" s="250">
        <v>0</v>
      </c>
      <c r="F32" s="250">
        <v>0</v>
      </c>
      <c r="G32" s="250">
        <v>0</v>
      </c>
      <c r="H32" s="250">
        <v>0</v>
      </c>
      <c r="I32" s="250"/>
    </row>
    <row r="33" spans="1:9">
      <c r="A33" s="253" t="s">
        <v>1465</v>
      </c>
      <c r="B33" s="252" t="s">
        <v>144</v>
      </c>
      <c r="C33" s="252"/>
      <c r="D33" s="250">
        <v>200</v>
      </c>
      <c r="E33" s="250">
        <v>0</v>
      </c>
      <c r="F33" s="250">
        <v>0</v>
      </c>
      <c r="G33" s="250">
        <v>0</v>
      </c>
      <c r="H33" s="250">
        <v>0</v>
      </c>
      <c r="I33" s="250"/>
    </row>
    <row r="34" spans="1:9">
      <c r="A34" s="253" t="s">
        <v>1466</v>
      </c>
      <c r="B34" s="252" t="s">
        <v>144</v>
      </c>
      <c r="C34" s="252"/>
      <c r="D34" s="250">
        <v>50</v>
      </c>
      <c r="E34" s="250">
        <v>0</v>
      </c>
      <c r="F34" s="250">
        <v>0</v>
      </c>
      <c r="G34" s="250">
        <v>0</v>
      </c>
      <c r="H34" s="250">
        <v>0</v>
      </c>
      <c r="I34" s="250"/>
    </row>
    <row r="35" spans="1:9">
      <c r="A35" s="253" t="s">
        <v>1467</v>
      </c>
      <c r="B35" s="252" t="s">
        <v>144</v>
      </c>
      <c r="C35" s="252"/>
      <c r="D35" s="250">
        <v>300</v>
      </c>
      <c r="E35" s="250">
        <v>0</v>
      </c>
      <c r="F35" s="250">
        <v>0</v>
      </c>
      <c r="G35" s="250">
        <v>0</v>
      </c>
      <c r="H35" s="250">
        <v>0</v>
      </c>
      <c r="I35" s="250"/>
    </row>
    <row r="36" spans="1:9">
      <c r="A36" s="253" t="s">
        <v>1468</v>
      </c>
      <c r="B36" s="252" t="s">
        <v>144</v>
      </c>
      <c r="C36" s="252"/>
      <c r="D36" s="250">
        <v>1500</v>
      </c>
      <c r="E36" s="250">
        <v>0</v>
      </c>
      <c r="F36" s="250">
        <v>0</v>
      </c>
      <c r="G36" s="250">
        <v>0</v>
      </c>
      <c r="H36" s="250">
        <v>0</v>
      </c>
      <c r="I36" s="250"/>
    </row>
    <row r="37" spans="1:9">
      <c r="A37" s="253" t="s">
        <v>1469</v>
      </c>
      <c r="B37" s="252" t="s">
        <v>76</v>
      </c>
      <c r="C37" s="254"/>
      <c r="D37" s="250">
        <v>125</v>
      </c>
      <c r="E37" s="250">
        <v>0</v>
      </c>
      <c r="F37" s="250">
        <v>0</v>
      </c>
      <c r="G37" s="250">
        <v>0</v>
      </c>
      <c r="H37" s="250">
        <v>0</v>
      </c>
      <c r="I37" s="250"/>
    </row>
    <row r="38" spans="1:9">
      <c r="A38" s="253" t="s">
        <v>1470</v>
      </c>
      <c r="B38" s="252" t="s">
        <v>76</v>
      </c>
      <c r="C38" s="252"/>
      <c r="D38" s="250">
        <v>155</v>
      </c>
      <c r="E38" s="250">
        <v>0</v>
      </c>
      <c r="F38" s="250">
        <v>0</v>
      </c>
      <c r="G38" s="250">
        <v>0</v>
      </c>
      <c r="H38" s="250">
        <v>0</v>
      </c>
      <c r="I38" s="250"/>
    </row>
    <row r="39" spans="1:9">
      <c r="A39" s="253" t="s">
        <v>1471</v>
      </c>
      <c r="B39" s="252" t="s">
        <v>76</v>
      </c>
      <c r="C39" s="252"/>
      <c r="D39" s="250">
        <v>2</v>
      </c>
      <c r="E39" s="250">
        <v>0</v>
      </c>
      <c r="F39" s="250">
        <v>0</v>
      </c>
      <c r="G39" s="250">
        <v>0</v>
      </c>
      <c r="H39" s="250">
        <v>0</v>
      </c>
      <c r="I39" s="250"/>
    </row>
    <row r="40" spans="1:9">
      <c r="A40" s="253" t="s">
        <v>1472</v>
      </c>
      <c r="B40" s="252" t="s">
        <v>144</v>
      </c>
      <c r="C40" s="252"/>
      <c r="D40" s="250">
        <v>2200</v>
      </c>
      <c r="E40" s="250">
        <v>0</v>
      </c>
      <c r="F40" s="250">
        <v>0</v>
      </c>
      <c r="G40" s="250">
        <v>0</v>
      </c>
      <c r="H40" s="250">
        <v>0</v>
      </c>
      <c r="I40" s="250"/>
    </row>
    <row r="41" spans="1:9">
      <c r="A41" s="253" t="s">
        <v>1473</v>
      </c>
      <c r="B41" s="252" t="s">
        <v>144</v>
      </c>
      <c r="C41" s="252"/>
      <c r="D41" s="250">
        <v>10</v>
      </c>
      <c r="E41" s="250">
        <v>0</v>
      </c>
      <c r="F41" s="250">
        <v>0</v>
      </c>
      <c r="G41" s="250">
        <v>0</v>
      </c>
      <c r="H41" s="250">
        <v>0</v>
      </c>
      <c r="I41" s="250"/>
    </row>
    <row r="42" spans="1:9">
      <c r="A42" s="253" t="s">
        <v>1474</v>
      </c>
      <c r="B42" s="252" t="s">
        <v>76</v>
      </c>
      <c r="C42" s="252"/>
      <c r="D42" s="250">
        <v>1</v>
      </c>
      <c r="E42" s="250">
        <v>0</v>
      </c>
      <c r="F42" s="250">
        <v>0</v>
      </c>
      <c r="G42" s="250">
        <v>0</v>
      </c>
      <c r="H42" s="250">
        <v>0</v>
      </c>
      <c r="I42" s="255"/>
    </row>
    <row r="43" spans="1:9">
      <c r="A43" s="253" t="s">
        <v>1475</v>
      </c>
      <c r="B43" s="252" t="s">
        <v>76</v>
      </c>
      <c r="C43" s="252"/>
      <c r="D43" s="250">
        <v>5</v>
      </c>
      <c r="E43" s="250">
        <v>0</v>
      </c>
      <c r="F43" s="250">
        <v>0</v>
      </c>
      <c r="G43" s="250">
        <v>0</v>
      </c>
      <c r="H43" s="250">
        <v>0</v>
      </c>
      <c r="I43" s="255"/>
    </row>
    <row r="44" spans="1:9">
      <c r="A44" s="253" t="s">
        <v>1476</v>
      </c>
      <c r="B44" s="252" t="s">
        <v>76</v>
      </c>
      <c r="C44" s="252"/>
      <c r="D44" s="250">
        <v>1</v>
      </c>
      <c r="E44" s="250">
        <v>0</v>
      </c>
      <c r="F44" s="250">
        <v>0</v>
      </c>
      <c r="G44" s="250">
        <v>0</v>
      </c>
      <c r="H44" s="250">
        <v>0</v>
      </c>
      <c r="I44" s="250"/>
    </row>
    <row r="45" spans="1:9">
      <c r="A45" s="253" t="s">
        <v>1477</v>
      </c>
      <c r="B45" s="252" t="s">
        <v>76</v>
      </c>
      <c r="C45" s="252"/>
      <c r="D45" s="250">
        <v>1</v>
      </c>
      <c r="E45" s="250">
        <v>0</v>
      </c>
      <c r="F45" s="250">
        <v>0</v>
      </c>
      <c r="G45" s="250">
        <v>0</v>
      </c>
      <c r="H45" s="250">
        <v>0</v>
      </c>
      <c r="I45" s="250"/>
    </row>
    <row r="46" spans="1:9">
      <c r="A46" s="253" t="s">
        <v>1478</v>
      </c>
      <c r="B46" s="252" t="s">
        <v>76</v>
      </c>
      <c r="C46" s="252"/>
      <c r="D46" s="250">
        <v>1</v>
      </c>
      <c r="E46" s="250">
        <v>0</v>
      </c>
      <c r="F46" s="250">
        <v>0</v>
      </c>
      <c r="G46" s="250">
        <v>0</v>
      </c>
      <c r="H46" s="250">
        <v>0</v>
      </c>
      <c r="I46" s="250"/>
    </row>
    <row r="47" spans="1:9">
      <c r="A47" s="253" t="s">
        <v>1479</v>
      </c>
      <c r="B47" s="252" t="s">
        <v>76</v>
      </c>
      <c r="C47" s="252"/>
      <c r="D47" s="250">
        <v>4</v>
      </c>
      <c r="E47" s="250">
        <v>0</v>
      </c>
      <c r="F47" s="250">
        <v>0</v>
      </c>
      <c r="G47" s="250">
        <v>0</v>
      </c>
      <c r="H47" s="250">
        <v>0</v>
      </c>
      <c r="I47" s="250"/>
    </row>
    <row r="48" spans="1:9">
      <c r="A48" s="253" t="s">
        <v>1480</v>
      </c>
      <c r="B48" s="252" t="s">
        <v>76</v>
      </c>
      <c r="C48" s="252"/>
      <c r="D48" s="250">
        <v>1</v>
      </c>
      <c r="E48" s="250">
        <v>0</v>
      </c>
      <c r="F48" s="250">
        <v>0</v>
      </c>
      <c r="G48" s="250">
        <v>0</v>
      </c>
      <c r="H48" s="250">
        <v>0</v>
      </c>
      <c r="I48" s="250"/>
    </row>
    <row r="49" spans="1:9">
      <c r="A49" s="253" t="s">
        <v>1481</v>
      </c>
      <c r="B49" s="252" t="s">
        <v>76</v>
      </c>
      <c r="C49" s="252"/>
      <c r="D49" s="250">
        <v>4</v>
      </c>
      <c r="E49" s="250">
        <v>0</v>
      </c>
      <c r="F49" s="250">
        <v>0</v>
      </c>
      <c r="G49" s="250">
        <v>0</v>
      </c>
      <c r="H49" s="250">
        <v>0</v>
      </c>
      <c r="I49" s="250"/>
    </row>
    <row r="50" spans="1:9">
      <c r="A50" s="253" t="s">
        <v>1482</v>
      </c>
      <c r="B50" s="252" t="s">
        <v>76</v>
      </c>
      <c r="C50" s="252"/>
      <c r="D50" s="250">
        <v>2</v>
      </c>
      <c r="E50" s="250">
        <v>0</v>
      </c>
      <c r="F50" s="250">
        <v>0</v>
      </c>
      <c r="G50" s="250">
        <v>0</v>
      </c>
      <c r="H50" s="250">
        <v>0</v>
      </c>
      <c r="I50" s="250"/>
    </row>
    <row r="51" spans="1:9">
      <c r="A51" s="253" t="s">
        <v>1483</v>
      </c>
      <c r="B51" s="252" t="s">
        <v>76</v>
      </c>
      <c r="C51" s="252"/>
      <c r="D51" s="250">
        <v>2</v>
      </c>
      <c r="E51" s="250">
        <v>0</v>
      </c>
      <c r="F51" s="250">
        <v>0</v>
      </c>
      <c r="G51" s="250">
        <v>0</v>
      </c>
      <c r="H51" s="250">
        <v>0</v>
      </c>
      <c r="I51" s="250"/>
    </row>
    <row r="52" spans="1:9">
      <c r="A52" s="253" t="s">
        <v>1484</v>
      </c>
      <c r="B52" s="252" t="s">
        <v>76</v>
      </c>
      <c r="C52" s="252"/>
      <c r="D52" s="250">
        <v>1</v>
      </c>
      <c r="E52" s="250">
        <v>0</v>
      </c>
      <c r="F52" s="250">
        <v>0</v>
      </c>
      <c r="G52" s="250">
        <v>0</v>
      </c>
      <c r="H52" s="250">
        <v>0</v>
      </c>
      <c r="I52" s="250"/>
    </row>
    <row r="53" spans="1:9">
      <c r="A53" s="173" t="s">
        <v>1485</v>
      </c>
      <c r="B53" s="248" t="s">
        <v>76</v>
      </c>
      <c r="C53" s="248"/>
      <c r="D53" s="249">
        <v>4</v>
      </c>
      <c r="E53" s="249">
        <v>0</v>
      </c>
      <c r="F53" s="249">
        <v>0</v>
      </c>
      <c r="G53" s="249"/>
      <c r="H53" s="249">
        <v>0</v>
      </c>
      <c r="I53" s="250"/>
    </row>
    <row r="54" spans="1:9">
      <c r="A54" s="173" t="s">
        <v>1486</v>
      </c>
      <c r="B54" s="248" t="s">
        <v>144</v>
      </c>
      <c r="C54" s="248"/>
      <c r="D54" s="249">
        <v>20</v>
      </c>
      <c r="E54" s="249">
        <v>0</v>
      </c>
      <c r="F54" s="249">
        <v>0</v>
      </c>
      <c r="G54" s="249">
        <v>0</v>
      </c>
      <c r="H54" s="249">
        <v>0</v>
      </c>
      <c r="I54" s="250"/>
    </row>
    <row r="55" spans="1:9">
      <c r="A55" s="173" t="s">
        <v>1487</v>
      </c>
      <c r="B55" s="248" t="s">
        <v>144</v>
      </c>
      <c r="C55" s="248"/>
      <c r="D55" s="249">
        <v>10</v>
      </c>
      <c r="E55" s="249">
        <v>0</v>
      </c>
      <c r="F55" s="249">
        <v>0</v>
      </c>
      <c r="G55" s="249">
        <v>0</v>
      </c>
      <c r="H55" s="249">
        <v>0</v>
      </c>
      <c r="I55" s="250"/>
    </row>
    <row r="56" spans="1:9">
      <c r="A56" s="173" t="s">
        <v>1488</v>
      </c>
      <c r="B56" s="248" t="s">
        <v>144</v>
      </c>
      <c r="C56" s="248"/>
      <c r="D56" s="249">
        <v>20</v>
      </c>
      <c r="E56" s="249">
        <v>0</v>
      </c>
      <c r="F56" s="249">
        <v>0</v>
      </c>
      <c r="G56" s="249">
        <v>0</v>
      </c>
      <c r="H56" s="249">
        <v>0</v>
      </c>
      <c r="I56" s="250"/>
    </row>
    <row r="57" spans="1:9">
      <c r="A57" s="173" t="s">
        <v>1489</v>
      </c>
      <c r="B57" s="248" t="s">
        <v>76</v>
      </c>
      <c r="C57" s="248"/>
      <c r="D57" s="249">
        <v>4</v>
      </c>
      <c r="E57" s="249">
        <v>0</v>
      </c>
      <c r="F57" s="249">
        <v>0</v>
      </c>
      <c r="G57" s="250">
        <v>0</v>
      </c>
      <c r="H57" s="249">
        <v>0</v>
      </c>
      <c r="I57" s="250"/>
    </row>
    <row r="58" spans="1:9">
      <c r="A58" s="173" t="s">
        <v>1490</v>
      </c>
      <c r="B58" s="248" t="s">
        <v>76</v>
      </c>
      <c r="C58" s="248"/>
      <c r="D58" s="249">
        <v>4</v>
      </c>
      <c r="E58" s="249">
        <v>0</v>
      </c>
      <c r="F58" s="249">
        <v>0</v>
      </c>
      <c r="G58" s="250">
        <v>0</v>
      </c>
      <c r="H58" s="249">
        <v>0</v>
      </c>
      <c r="I58" s="250"/>
    </row>
    <row r="59" spans="1:9" ht="22.5">
      <c r="A59" s="173" t="s">
        <v>1491</v>
      </c>
      <c r="B59" s="248" t="s">
        <v>144</v>
      </c>
      <c r="C59" s="248"/>
      <c r="D59" s="249">
        <v>10</v>
      </c>
      <c r="E59" s="249">
        <v>0</v>
      </c>
      <c r="F59" s="249">
        <v>0</v>
      </c>
      <c r="G59" s="249"/>
      <c r="H59" s="249">
        <v>0</v>
      </c>
      <c r="I59" s="250"/>
    </row>
    <row r="60" spans="1:9">
      <c r="A60" s="253" t="s">
        <v>1492</v>
      </c>
      <c r="B60" s="252" t="s">
        <v>1493</v>
      </c>
      <c r="C60" s="252"/>
      <c r="D60" s="250">
        <v>1</v>
      </c>
      <c r="E60" s="250">
        <v>0</v>
      </c>
      <c r="F60" s="250">
        <v>0</v>
      </c>
      <c r="G60" s="250"/>
      <c r="H60" s="250"/>
      <c r="I60" s="250"/>
    </row>
    <row r="61" spans="1:9">
      <c r="A61" s="253" t="s">
        <v>1494</v>
      </c>
      <c r="B61" s="252" t="s">
        <v>1493</v>
      </c>
      <c r="C61" s="252"/>
      <c r="D61" s="250">
        <v>1</v>
      </c>
      <c r="E61" s="250">
        <v>0</v>
      </c>
      <c r="F61" s="250">
        <v>0</v>
      </c>
      <c r="G61" s="250"/>
      <c r="H61" s="256"/>
      <c r="I61" s="250"/>
    </row>
    <row r="62" spans="1:9">
      <c r="A62" s="253" t="s">
        <v>1495</v>
      </c>
      <c r="B62" s="252" t="s">
        <v>1493</v>
      </c>
      <c r="C62" s="252"/>
      <c r="D62" s="250">
        <v>1</v>
      </c>
      <c r="E62" s="250">
        <v>0</v>
      </c>
      <c r="F62" s="250">
        <v>0</v>
      </c>
      <c r="G62" s="255"/>
      <c r="H62" s="257"/>
      <c r="I62" s="255"/>
    </row>
    <row r="63" spans="1:9">
      <c r="A63" s="258" t="s">
        <v>1496</v>
      </c>
      <c r="B63" s="259"/>
      <c r="C63" s="259"/>
      <c r="D63" s="260"/>
      <c r="E63" s="250"/>
      <c r="F63" s="256">
        <f>F6+F7+F8+F9+F10+F11+F12+F13+F14+F15+F16+F17+F18+F19+F20+F21+F22+F23+F24+F25+F26+F27+F28+F29+F30+F31+F32+F33+F34+F35+F36+F37+F38+F39+F40+F41+F42+F43+F44+F45+F46+F47+F48+F49+F50+F51+F52+F53+F54+F55+F56+F57+F58+F59+F60+F61+F62</f>
        <v>0</v>
      </c>
      <c r="G63" s="250"/>
      <c r="H63" s="261">
        <f>H6+H7+H8+H9+H10+H11+H12+H13+H14+H15+H16+H17+H18+H19+H20+H21+H22+H23+H24+H25+H26+H27+H28+H29+H30+H31+H32+H33+H34+H35+H36+H37+H38+H39+H40+H41+H42+H43+H44+H45+H46+H47+H48+H49+H50+H51+H52+H54+H55+H56+H57+H58</f>
        <v>0</v>
      </c>
      <c r="I63" s="261">
        <f>H63+F63</f>
        <v>0</v>
      </c>
    </row>
    <row r="64" spans="1:9">
      <c r="A64" s="255"/>
      <c r="B64" s="259"/>
      <c r="C64" s="259"/>
      <c r="D64" s="260"/>
      <c r="E64" s="255"/>
      <c r="F64" s="255"/>
      <c r="G64" s="255"/>
      <c r="H64" s="255"/>
      <c r="I64" s="255"/>
    </row>
    <row r="65" spans="1:9">
      <c r="A65" s="255"/>
      <c r="B65" s="259"/>
      <c r="C65" s="259"/>
      <c r="D65" s="260"/>
      <c r="E65" s="255"/>
      <c r="F65" s="255"/>
      <c r="G65" s="255"/>
      <c r="H65" s="255"/>
      <c r="I65" s="255"/>
    </row>
    <row r="66" spans="1:9">
      <c r="A66" s="262" t="s">
        <v>1497</v>
      </c>
      <c r="B66" s="252"/>
      <c r="C66" s="252"/>
      <c r="D66" s="250"/>
      <c r="E66" s="250"/>
      <c r="F66" s="250"/>
      <c r="G66" s="250"/>
      <c r="H66" s="250"/>
      <c r="I66" s="250"/>
    </row>
    <row r="67" spans="1:9">
      <c r="A67" s="253" t="s">
        <v>1498</v>
      </c>
      <c r="B67" s="252" t="s">
        <v>76</v>
      </c>
      <c r="C67" s="252"/>
      <c r="D67" s="250">
        <v>1</v>
      </c>
      <c r="E67" s="250"/>
      <c r="F67" s="250"/>
      <c r="G67" s="250">
        <v>0</v>
      </c>
      <c r="H67" s="250">
        <v>0</v>
      </c>
      <c r="I67" s="250"/>
    </row>
    <row r="68" spans="1:9">
      <c r="A68" s="253" t="s">
        <v>1499</v>
      </c>
      <c r="B68" s="252" t="s">
        <v>76</v>
      </c>
      <c r="C68" s="252"/>
      <c r="D68" s="250">
        <v>1</v>
      </c>
      <c r="E68" s="250">
        <v>0</v>
      </c>
      <c r="F68" s="250">
        <v>0</v>
      </c>
      <c r="G68" s="250">
        <v>0</v>
      </c>
      <c r="H68" s="250">
        <v>0</v>
      </c>
      <c r="I68" s="250"/>
    </row>
    <row r="69" spans="1:9">
      <c r="A69" s="253" t="s">
        <v>1500</v>
      </c>
      <c r="B69" s="252" t="s">
        <v>76</v>
      </c>
      <c r="C69" s="252"/>
      <c r="D69" s="250">
        <v>1</v>
      </c>
      <c r="E69" s="250">
        <v>0</v>
      </c>
      <c r="F69" s="250">
        <v>0</v>
      </c>
      <c r="G69" s="250">
        <v>0</v>
      </c>
      <c r="H69" s="250">
        <v>0</v>
      </c>
      <c r="I69" s="255"/>
    </row>
    <row r="70" spans="1:9">
      <c r="A70" s="253" t="s">
        <v>1501</v>
      </c>
      <c r="B70" s="252" t="s">
        <v>76</v>
      </c>
      <c r="C70" s="252"/>
      <c r="D70" s="250">
        <v>6</v>
      </c>
      <c r="E70" s="250">
        <v>0</v>
      </c>
      <c r="F70" s="250">
        <v>0</v>
      </c>
      <c r="G70" s="250">
        <v>0</v>
      </c>
      <c r="H70" s="250">
        <v>0</v>
      </c>
      <c r="I70" s="263"/>
    </row>
    <row r="71" spans="1:9">
      <c r="A71" s="253" t="s">
        <v>1502</v>
      </c>
      <c r="B71" s="252" t="s">
        <v>76</v>
      </c>
      <c r="C71" s="252"/>
      <c r="D71" s="250">
        <v>3</v>
      </c>
      <c r="E71" s="250">
        <v>0</v>
      </c>
      <c r="F71" s="250">
        <v>0</v>
      </c>
      <c r="G71" s="250">
        <v>0</v>
      </c>
      <c r="H71" s="250">
        <v>0</v>
      </c>
      <c r="I71" s="263"/>
    </row>
    <row r="72" spans="1:9">
      <c r="A72" s="253" t="s">
        <v>1503</v>
      </c>
      <c r="B72" s="252" t="s">
        <v>76</v>
      </c>
      <c r="C72" s="252"/>
      <c r="D72" s="250">
        <v>1</v>
      </c>
      <c r="E72" s="250">
        <v>0</v>
      </c>
      <c r="F72" s="250">
        <v>0</v>
      </c>
      <c r="G72" s="250">
        <v>0</v>
      </c>
      <c r="H72" s="250">
        <v>0</v>
      </c>
      <c r="I72" s="250"/>
    </row>
    <row r="73" spans="1:9">
      <c r="A73" s="253" t="s">
        <v>1504</v>
      </c>
      <c r="B73" s="252" t="s">
        <v>76</v>
      </c>
      <c r="C73" s="252"/>
      <c r="D73" s="250">
        <v>3</v>
      </c>
      <c r="E73" s="250">
        <v>0</v>
      </c>
      <c r="F73" s="250">
        <v>0</v>
      </c>
      <c r="G73" s="250">
        <v>0</v>
      </c>
      <c r="H73" s="250">
        <v>0</v>
      </c>
      <c r="I73" s="250"/>
    </row>
    <row r="74" spans="1:9">
      <c r="A74" s="253"/>
      <c r="B74" s="252"/>
      <c r="C74" s="252"/>
      <c r="D74" s="250"/>
      <c r="E74" s="250"/>
      <c r="F74" s="256">
        <f>SUM(F68:F73)</f>
        <v>0</v>
      </c>
      <c r="G74" s="256"/>
      <c r="H74" s="256">
        <f>SUM(H67:H73)</f>
        <v>0</v>
      </c>
      <c r="I74" s="256">
        <f>H74+F74</f>
        <v>0</v>
      </c>
    </row>
    <row r="75" spans="1:9">
      <c r="A75" s="253"/>
      <c r="B75" s="252"/>
      <c r="C75" s="252"/>
      <c r="D75" s="250"/>
      <c r="E75" s="250"/>
      <c r="F75" s="250"/>
      <c r="G75" s="250"/>
      <c r="H75" s="250"/>
      <c r="I75" s="255"/>
    </row>
    <row r="76" spans="1:9">
      <c r="A76" s="262" t="s">
        <v>1505</v>
      </c>
      <c r="B76" s="252"/>
      <c r="C76" s="252"/>
      <c r="D76" s="250"/>
      <c r="E76" s="250"/>
      <c r="F76" s="250"/>
      <c r="G76" s="250"/>
      <c r="H76" s="250"/>
      <c r="I76" s="250"/>
    </row>
    <row r="77" spans="1:9">
      <c r="A77" s="253" t="s">
        <v>1498</v>
      </c>
      <c r="B77" s="252" t="s">
        <v>76</v>
      </c>
      <c r="C77" s="252"/>
      <c r="D77" s="250">
        <v>1</v>
      </c>
      <c r="E77" s="250"/>
      <c r="F77" s="250"/>
      <c r="G77" s="250">
        <v>0</v>
      </c>
      <c r="H77" s="250">
        <v>0</v>
      </c>
      <c r="I77" s="250"/>
    </row>
    <row r="78" spans="1:9">
      <c r="A78" s="253" t="s">
        <v>1499</v>
      </c>
      <c r="B78" s="252" t="s">
        <v>76</v>
      </c>
      <c r="C78" s="252"/>
      <c r="D78" s="250">
        <v>1</v>
      </c>
      <c r="E78" s="250">
        <v>0</v>
      </c>
      <c r="F78" s="250">
        <v>0</v>
      </c>
      <c r="G78" s="250">
        <v>0</v>
      </c>
      <c r="H78" s="250">
        <v>0</v>
      </c>
      <c r="I78" s="250"/>
    </row>
    <row r="79" spans="1:9">
      <c r="A79" s="253" t="s">
        <v>1506</v>
      </c>
      <c r="B79" s="252" t="s">
        <v>76</v>
      </c>
      <c r="C79" s="252"/>
      <c r="D79" s="250">
        <v>1</v>
      </c>
      <c r="E79" s="250">
        <v>0</v>
      </c>
      <c r="F79" s="250">
        <v>0</v>
      </c>
      <c r="G79" s="250">
        <v>0</v>
      </c>
      <c r="H79" s="250">
        <v>0</v>
      </c>
      <c r="I79" s="263"/>
    </row>
    <row r="80" spans="1:9">
      <c r="A80" s="253" t="s">
        <v>1501</v>
      </c>
      <c r="B80" s="252" t="s">
        <v>76</v>
      </c>
      <c r="C80" s="252"/>
      <c r="D80" s="250">
        <v>3</v>
      </c>
      <c r="E80" s="250">
        <v>0</v>
      </c>
      <c r="F80" s="250">
        <v>0</v>
      </c>
      <c r="G80" s="250">
        <v>0</v>
      </c>
      <c r="H80" s="250">
        <v>0</v>
      </c>
      <c r="I80" s="263"/>
    </row>
    <row r="81" spans="1:9">
      <c r="A81" s="253" t="s">
        <v>1502</v>
      </c>
      <c r="B81" s="252" t="s">
        <v>76</v>
      </c>
      <c r="C81" s="252"/>
      <c r="D81" s="250">
        <v>4</v>
      </c>
      <c r="E81" s="250">
        <v>0</v>
      </c>
      <c r="F81" s="250">
        <v>0</v>
      </c>
      <c r="G81" s="250">
        <v>0</v>
      </c>
      <c r="H81" s="250">
        <v>0</v>
      </c>
      <c r="I81" s="263"/>
    </row>
    <row r="82" spans="1:9">
      <c r="A82" s="253" t="s">
        <v>1507</v>
      </c>
      <c r="B82" s="252" t="s">
        <v>76</v>
      </c>
      <c r="C82" s="252"/>
      <c r="D82" s="250">
        <v>1</v>
      </c>
      <c r="E82" s="250">
        <v>0</v>
      </c>
      <c r="F82" s="250">
        <v>0</v>
      </c>
      <c r="G82" s="250">
        <v>0</v>
      </c>
      <c r="H82" s="250">
        <v>0</v>
      </c>
      <c r="I82" s="263"/>
    </row>
    <row r="83" spans="1:9">
      <c r="A83" s="253" t="s">
        <v>1475</v>
      </c>
      <c r="B83" s="252" t="s">
        <v>76</v>
      </c>
      <c r="C83" s="252"/>
      <c r="D83" s="250">
        <v>1</v>
      </c>
      <c r="E83" s="250">
        <v>0</v>
      </c>
      <c r="F83" s="250">
        <v>0</v>
      </c>
      <c r="G83" s="250">
        <v>0</v>
      </c>
      <c r="H83" s="250">
        <v>0</v>
      </c>
      <c r="I83" s="263"/>
    </row>
    <row r="84" spans="1:9">
      <c r="A84" s="253" t="s">
        <v>1503</v>
      </c>
      <c r="B84" s="252" t="s">
        <v>76</v>
      </c>
      <c r="C84" s="252"/>
      <c r="D84" s="250">
        <v>1</v>
      </c>
      <c r="E84" s="250">
        <v>0</v>
      </c>
      <c r="F84" s="250">
        <v>0</v>
      </c>
      <c r="G84" s="250">
        <v>0</v>
      </c>
      <c r="H84" s="250">
        <v>0</v>
      </c>
      <c r="I84" s="250"/>
    </row>
    <row r="85" spans="1:9">
      <c r="A85" s="253" t="s">
        <v>1508</v>
      </c>
      <c r="B85" s="252" t="s">
        <v>76</v>
      </c>
      <c r="C85" s="252"/>
      <c r="D85" s="250">
        <v>1</v>
      </c>
      <c r="E85" s="250">
        <v>0</v>
      </c>
      <c r="F85" s="250">
        <v>0</v>
      </c>
      <c r="G85" s="250">
        <v>0</v>
      </c>
      <c r="H85" s="250">
        <v>0</v>
      </c>
      <c r="I85" s="250"/>
    </row>
    <row r="86" spans="1:9">
      <c r="A86" s="253" t="s">
        <v>1509</v>
      </c>
      <c r="B86" s="252" t="s">
        <v>76</v>
      </c>
      <c r="C86" s="252"/>
      <c r="D86" s="250">
        <v>1</v>
      </c>
      <c r="E86" s="250">
        <v>0</v>
      </c>
      <c r="F86" s="250">
        <v>0</v>
      </c>
      <c r="G86" s="250">
        <v>0</v>
      </c>
      <c r="H86" s="250">
        <v>0</v>
      </c>
      <c r="I86" s="250"/>
    </row>
    <row r="87" spans="1:9">
      <c r="A87" s="255"/>
      <c r="B87" s="259"/>
      <c r="C87" s="259"/>
      <c r="D87" s="260"/>
      <c r="E87" s="255"/>
      <c r="F87" s="261">
        <f>SUM(F78:F86)</f>
        <v>0</v>
      </c>
      <c r="G87" s="255"/>
      <c r="H87" s="261">
        <f>SUM(H77:H86)</f>
        <v>0</v>
      </c>
      <c r="I87" s="256">
        <f>H87+F87</f>
        <v>0</v>
      </c>
    </row>
    <row r="88" spans="1:9">
      <c r="A88" s="253"/>
      <c r="B88" s="252"/>
      <c r="C88" s="252"/>
      <c r="D88" s="250"/>
      <c r="E88" s="250"/>
      <c r="F88" s="250"/>
      <c r="G88" s="250"/>
      <c r="H88" s="250"/>
      <c r="I88" s="250"/>
    </row>
    <row r="89" spans="1:9">
      <c r="A89" s="262" t="s">
        <v>1510</v>
      </c>
      <c r="B89" s="252"/>
      <c r="C89" s="252"/>
      <c r="D89" s="250"/>
      <c r="E89" s="250"/>
      <c r="F89" s="250"/>
      <c r="G89" s="250"/>
      <c r="H89" s="250"/>
      <c r="I89" s="250"/>
    </row>
    <row r="90" spans="1:9">
      <c r="A90" s="253" t="s">
        <v>1498</v>
      </c>
      <c r="B90" s="252" t="s">
        <v>76</v>
      </c>
      <c r="C90" s="252"/>
      <c r="D90" s="250">
        <v>1</v>
      </c>
      <c r="E90" s="250"/>
      <c r="F90" s="250"/>
      <c r="G90" s="250">
        <v>0</v>
      </c>
      <c r="H90" s="250">
        <v>0</v>
      </c>
      <c r="I90" s="250"/>
    </row>
    <row r="91" spans="1:9">
      <c r="A91" s="253" t="s">
        <v>1499</v>
      </c>
      <c r="B91" s="252" t="s">
        <v>76</v>
      </c>
      <c r="C91" s="252"/>
      <c r="D91" s="250">
        <v>1</v>
      </c>
      <c r="E91" s="250">
        <v>0</v>
      </c>
      <c r="F91" s="250">
        <v>0</v>
      </c>
      <c r="G91" s="250">
        <v>0</v>
      </c>
      <c r="H91" s="250">
        <v>0</v>
      </c>
      <c r="I91" s="250"/>
    </row>
    <row r="92" spans="1:9">
      <c r="A92" s="253" t="s">
        <v>1501</v>
      </c>
      <c r="B92" s="252" t="s">
        <v>76</v>
      </c>
      <c r="C92" s="252"/>
      <c r="D92" s="250">
        <v>3</v>
      </c>
      <c r="E92" s="250">
        <v>0</v>
      </c>
      <c r="F92" s="250">
        <v>0</v>
      </c>
      <c r="G92" s="250">
        <v>0</v>
      </c>
      <c r="H92" s="250">
        <v>0</v>
      </c>
      <c r="I92" s="263"/>
    </row>
    <row r="93" spans="1:9">
      <c r="A93" s="253" t="s">
        <v>1502</v>
      </c>
      <c r="B93" s="252" t="s">
        <v>76</v>
      </c>
      <c r="C93" s="252"/>
      <c r="D93" s="250">
        <v>4</v>
      </c>
      <c r="E93" s="250">
        <v>0</v>
      </c>
      <c r="F93" s="250">
        <v>0</v>
      </c>
      <c r="G93" s="250">
        <v>0</v>
      </c>
      <c r="H93" s="250">
        <v>0</v>
      </c>
      <c r="I93" s="263"/>
    </row>
    <row r="94" spans="1:9">
      <c r="A94" s="253" t="s">
        <v>1507</v>
      </c>
      <c r="B94" s="252" t="s">
        <v>76</v>
      </c>
      <c r="C94" s="252"/>
      <c r="D94" s="250">
        <v>1</v>
      </c>
      <c r="E94" s="250">
        <v>0</v>
      </c>
      <c r="F94" s="250">
        <v>0</v>
      </c>
      <c r="G94" s="250">
        <v>0</v>
      </c>
      <c r="H94" s="250">
        <v>0</v>
      </c>
      <c r="I94" s="263"/>
    </row>
    <row r="95" spans="1:9">
      <c r="A95" s="253" t="s">
        <v>1511</v>
      </c>
      <c r="B95" s="252" t="s">
        <v>76</v>
      </c>
      <c r="C95" s="252"/>
      <c r="D95" s="250">
        <v>1</v>
      </c>
      <c r="E95" s="250">
        <v>0</v>
      </c>
      <c r="F95" s="250">
        <v>0</v>
      </c>
      <c r="G95" s="250">
        <v>0</v>
      </c>
      <c r="H95" s="250">
        <v>0</v>
      </c>
      <c r="I95" s="263"/>
    </row>
    <row r="96" spans="1:9">
      <c r="A96" s="253" t="s">
        <v>1475</v>
      </c>
      <c r="B96" s="252" t="s">
        <v>76</v>
      </c>
      <c r="C96" s="252"/>
      <c r="D96" s="250">
        <v>1</v>
      </c>
      <c r="E96" s="250">
        <v>0</v>
      </c>
      <c r="F96" s="250">
        <v>0</v>
      </c>
      <c r="G96" s="250">
        <v>0</v>
      </c>
      <c r="H96" s="250">
        <v>0</v>
      </c>
      <c r="I96" s="263"/>
    </row>
    <row r="97" spans="1:9">
      <c r="A97" s="253" t="s">
        <v>1503</v>
      </c>
      <c r="B97" s="252" t="s">
        <v>76</v>
      </c>
      <c r="C97" s="252"/>
      <c r="D97" s="250">
        <v>1</v>
      </c>
      <c r="E97" s="250">
        <v>0</v>
      </c>
      <c r="F97" s="250">
        <v>0</v>
      </c>
      <c r="G97" s="250">
        <v>0</v>
      </c>
      <c r="H97" s="250">
        <v>0</v>
      </c>
      <c r="I97" s="250"/>
    </row>
    <row r="98" spans="1:9">
      <c r="A98" s="253" t="s">
        <v>1508</v>
      </c>
      <c r="B98" s="252" t="s">
        <v>76</v>
      </c>
      <c r="C98" s="252"/>
      <c r="D98" s="250">
        <v>1</v>
      </c>
      <c r="E98" s="250">
        <v>0</v>
      </c>
      <c r="F98" s="250">
        <v>0</v>
      </c>
      <c r="G98" s="250">
        <v>0</v>
      </c>
      <c r="H98" s="250">
        <v>0</v>
      </c>
      <c r="I98" s="250"/>
    </row>
    <row r="99" spans="1:9">
      <c r="A99" s="255"/>
      <c r="B99" s="259"/>
      <c r="C99" s="259"/>
      <c r="D99" s="260"/>
      <c r="E99" s="255"/>
      <c r="F99" s="261">
        <f>SUM(F91:F98)</f>
        <v>0</v>
      </c>
      <c r="G99" s="255"/>
      <c r="H99" s="261">
        <f>SUM(H90:H98)</f>
        <v>0</v>
      </c>
      <c r="I99" s="256">
        <f>H99+F99</f>
        <v>0</v>
      </c>
    </row>
    <row r="100" spans="1:9">
      <c r="A100" s="242"/>
      <c r="B100" s="254"/>
      <c r="C100" s="254"/>
      <c r="D100" s="264"/>
      <c r="E100" s="242"/>
      <c r="F100" s="242"/>
      <c r="G100" s="242"/>
      <c r="H100" s="242"/>
      <c r="I100" s="242"/>
    </row>
    <row r="101" spans="1:9">
      <c r="A101" s="265"/>
      <c r="B101" s="266"/>
      <c r="C101" s="267"/>
      <c r="D101" s="268"/>
      <c r="E101" s="268"/>
      <c r="F101" s="268"/>
      <c r="G101" s="268"/>
      <c r="H101" s="268"/>
      <c r="I101" s="268">
        <f>I63+I74+I87+I99</f>
        <v>0</v>
      </c>
    </row>
    <row r="102" spans="1:9">
      <c r="A102" s="269"/>
      <c r="B102" s="270"/>
      <c r="C102" s="270"/>
      <c r="D102" s="271"/>
      <c r="E102" s="269"/>
      <c r="F102" s="272"/>
      <c r="G102" s="273"/>
      <c r="H102" s="272"/>
      <c r="I102" s="273"/>
    </row>
    <row r="103" spans="1:9">
      <c r="A103" s="269"/>
      <c r="B103" s="270"/>
      <c r="C103" s="270"/>
      <c r="D103" s="271"/>
      <c r="E103" s="268"/>
      <c r="F103" s="268"/>
      <c r="G103" s="268"/>
      <c r="H103" s="268"/>
      <c r="I103" s="268"/>
    </row>
    <row r="104" spans="1:9">
      <c r="A104" s="274"/>
      <c r="B104" s="266"/>
      <c r="C104" s="266"/>
      <c r="D104" s="268"/>
      <c r="E104" s="268"/>
      <c r="F104" s="268"/>
      <c r="G104" s="268"/>
      <c r="H104" s="268"/>
      <c r="I104" s="26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37</vt:i4>
      </vt:variant>
    </vt:vector>
  </HeadingPairs>
  <TitlesOfParts>
    <vt:vector size="44" baseType="lpstr">
      <vt:lpstr>Krycí list</vt:lpstr>
      <vt:lpstr>Rekapitulace</vt:lpstr>
      <vt:lpstr>Položky</vt:lpstr>
      <vt:lpstr>Zdravotechnika</vt:lpstr>
      <vt:lpstr>Plyn</vt:lpstr>
      <vt:lpstr>Topení</vt:lpstr>
      <vt:lpstr>Elektroinstalace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irenka</cp:lastModifiedBy>
  <dcterms:created xsi:type="dcterms:W3CDTF">2016-06-19T15:13:49Z</dcterms:created>
  <dcterms:modified xsi:type="dcterms:W3CDTF">2017-10-05T11:05:01Z</dcterms:modified>
</cp:coreProperties>
</file>